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5655" activeTab="0"/>
  </bookViews>
  <sheets>
    <sheet name="AVANCE PLAN MJTO_ JUN 2011" sheetId="1" r:id="rId1"/>
  </sheets>
  <definedNames/>
  <calcPr fullCalcOnLoad="1"/>
</workbook>
</file>

<file path=xl/comments1.xml><?xml version="1.0" encoding="utf-8"?>
<comments xmlns="http://schemas.openxmlformats.org/spreadsheetml/2006/main">
  <authors>
    <author>jmzambrano</author>
    <author>laquijano</author>
    <author>CONTRALORIA </author>
  </authors>
  <commentList>
    <comment ref="S11" authorId="0">
      <text>
        <r>
          <rPr>
            <b/>
            <sz val="8"/>
            <rFont val="Tahoma"/>
            <family val="0"/>
          </rPr>
          <t>Fecha (dia-mes-año) de evaluación 
del plan de mejoramiento.</t>
        </r>
      </text>
    </comment>
    <comment ref="A12" authorId="1">
      <text>
        <r>
          <rPr>
            <b/>
            <sz val="8"/>
            <rFont val="Tahoma"/>
            <family val="0"/>
          </rPr>
          <t>Liste consecutivamente los hallazgos definidos  en el informe  partiendo de uno.  
Nota:  cuando una acción correctiva soluciona varios hallazgos de una misma naturaleza se  debe agrupar.</t>
        </r>
        <r>
          <rPr>
            <sz val="8"/>
            <rFont val="Tahoma"/>
            <family val="0"/>
          </rPr>
          <t xml:space="preserve">
</t>
        </r>
      </text>
    </comment>
    <comment ref="B12" authorId="1">
      <text>
        <r>
          <rPr>
            <b/>
            <sz val="8"/>
            <rFont val="Tahoma"/>
            <family val="2"/>
          </rPr>
          <t xml:space="preserve">Seleccione el numero del codigo correspondiente a la naturaleza del hallazgo y su origen en las diferentes áreas de la administración, según la clasificación esteblecida por la CGR. </t>
        </r>
        <r>
          <rPr>
            <sz val="8"/>
            <rFont val="Tahoma"/>
            <family val="0"/>
          </rPr>
          <t xml:space="preserve">
</t>
        </r>
      </text>
    </comment>
    <comment ref="C12" authorId="2">
      <text>
        <r>
          <rPr>
            <b/>
            <sz val="8"/>
            <rFont val="Tahoma"/>
            <family val="2"/>
          </rPr>
          <t xml:space="preserve">DESCRIBA BREVEMENTE EL HALLAZGO ( NO MAS DE 50 PALABRAS).
</t>
        </r>
      </text>
    </comment>
    <comment ref="D12" authorId="2">
      <text>
        <r>
          <rPr>
            <b/>
            <sz val="8"/>
            <rFont val="Tahoma"/>
            <family val="0"/>
          </rPr>
          <t>RELACIONE EL FACTOR GENERADOR DE LA FALLA ADMINISTRATIVA.</t>
        </r>
      </text>
    </comment>
    <comment ref="E12" authorId="2">
      <text>
        <r>
          <rPr>
            <b/>
            <sz val="8"/>
            <rFont val="Tahoma"/>
            <family val="0"/>
          </rPr>
          <t>RELACIONE LAS CONSECUENCIAS DE LA FALLA.</t>
        </r>
        <r>
          <rPr>
            <sz val="8"/>
            <rFont val="Tahoma"/>
            <family val="0"/>
          </rPr>
          <t xml:space="preserve">
</t>
        </r>
      </text>
    </comment>
    <comment ref="F12" authorId="1">
      <text>
        <r>
          <rPr>
            <b/>
            <sz val="8"/>
            <rFont val="Tahoma"/>
            <family val="0"/>
          </rPr>
          <t>Registre la acción (correctiva y/o preventiva) que adopta la entidad para subsanar o corregir la causa que genera el  hallazgo.</t>
        </r>
        <r>
          <rPr>
            <sz val="8"/>
            <rFont val="Tahoma"/>
            <family val="0"/>
          </rPr>
          <t xml:space="preserve">
</t>
        </r>
      </text>
    </comment>
    <comment ref="G12" authorId="1">
      <text>
        <r>
          <rPr>
            <b/>
            <sz val="8"/>
            <rFont val="Tahoma"/>
            <family val="2"/>
          </rPr>
          <t xml:space="preserve">Relacione de manera concreta el objetivo que tiene que cumplir  la acción emprendida para corregir o prevenir las situaciones que se derivan de los hallazgos. </t>
        </r>
        <r>
          <rPr>
            <sz val="8"/>
            <rFont val="Tahoma"/>
            <family val="0"/>
          </rPr>
          <t xml:space="preserve">
</t>
        </r>
      </text>
    </comment>
    <comment ref="H12" authorId="1">
      <text>
        <r>
          <rPr>
            <b/>
            <sz val="8"/>
            <rFont val="Tahoma"/>
            <family val="2"/>
          </rPr>
          <t>Relacione y cuantifique las actividades a desarrollar para el cumplimiento de las metas parciales y finales que permitan medir el avance y cumplimiento del propósito  de mejoramiento. 
Se deben incluir tantas filas como metas sean necesarias.</t>
        </r>
      </text>
    </comment>
    <comment ref="I12" authorId="1">
      <text>
        <r>
          <rPr>
            <b/>
            <sz val="8"/>
            <rFont val="Tahoma"/>
            <family val="2"/>
          </rPr>
          <t xml:space="preserve">Relacione el nombre de la unidad de medida que se  utiliza para medir el grado de avance de la actividad .
(unidades o porcentaje) 
</t>
        </r>
      </text>
    </comment>
    <comment ref="J12" authorId="1">
      <text>
        <r>
          <rPr>
            <b/>
            <sz val="8"/>
            <rFont val="Tahoma"/>
            <family val="2"/>
          </rPr>
          <t xml:space="preserve">Relacione la cantidad, Volumen o tamaño de la actividad, establecido en unidades o porcentajes. 
</t>
        </r>
      </text>
    </comment>
    <comment ref="K12" authorId="1">
      <text>
        <r>
          <rPr>
            <b/>
            <sz val="8"/>
            <rFont val="Tahoma"/>
            <family val="0"/>
          </rPr>
          <t xml:space="preserve">Fecha programada para la iniciación de cada actividad para el cumplimiento de la meta final. </t>
        </r>
        <r>
          <rPr>
            <sz val="8"/>
            <rFont val="Tahoma"/>
            <family val="0"/>
          </rPr>
          <t xml:space="preserve">
</t>
        </r>
      </text>
    </comment>
    <comment ref="L12" authorId="1">
      <text>
        <r>
          <rPr>
            <b/>
            <sz val="8"/>
            <rFont val="Tahoma"/>
            <family val="2"/>
          </rPr>
          <t>Fecha programada para la terminación de cada actividad para el cumplimiento de la meta final.</t>
        </r>
      </text>
    </comment>
    <comment ref="M12" authorId="1">
      <text>
        <r>
          <rPr>
            <b/>
            <sz val="8"/>
            <rFont val="Tahoma"/>
            <family val="2"/>
          </rPr>
          <t xml:space="preserve">La hoja calcula automáticamente el plazo de duración de la actividad  de mejoramiento teniendo en cuenta las fechas de incio y terminación de la meta.
</t>
        </r>
      </text>
    </comment>
    <comment ref="N12" authorId="1">
      <text>
        <r>
          <rPr>
            <sz val="8"/>
            <rFont val="Tahoma"/>
            <family val="2"/>
          </rPr>
          <t>Registre el avance fisico de la ejecución de la actividad.</t>
        </r>
        <r>
          <rPr>
            <sz val="8"/>
            <rFont val="Tahoma"/>
            <family val="0"/>
          </rPr>
          <t xml:space="preserve">
</t>
        </r>
      </text>
    </comment>
    <comment ref="O12" authorId="1">
      <text>
        <r>
          <rPr>
            <sz val="8"/>
            <rFont val="Tahoma"/>
            <family val="2"/>
          </rPr>
          <t>Calcula el avance porcentual de la actividad dividiendo la ejecución informada en la columna N sobre la columna J</t>
        </r>
        <r>
          <rPr>
            <sz val="8"/>
            <rFont val="Tahoma"/>
            <family val="0"/>
          </rPr>
          <t xml:space="preserve">
</t>
        </r>
      </text>
    </comment>
    <comment ref="S12" authorId="2">
      <text>
        <r>
          <rPr>
            <b/>
            <sz val="8"/>
            <rFont val="Tahoma"/>
            <family val="0"/>
          </rPr>
          <t>Registre si la actividad fue efectiva o no.</t>
        </r>
        <r>
          <rPr>
            <sz val="8"/>
            <rFont val="Tahoma"/>
            <family val="0"/>
          </rPr>
          <t xml:space="preserve">
</t>
        </r>
      </text>
    </comment>
  </commentList>
</comments>
</file>

<file path=xl/sharedStrings.xml><?xml version="1.0" encoding="utf-8"?>
<sst xmlns="http://schemas.openxmlformats.org/spreadsheetml/2006/main" count="378" uniqueCount="358">
  <si>
    <t>En el proceso “Gestión de tecnologías de información” referente al Sistema de Información Misional SIM se presentan interrupciones repetidas en el servicio y tiempos de respuesta inadecuados, debido a que la combinación hardware/software/comunicaciones es insuficiente para atender los usuarios del sistema, ocasionando problemas en el registro y la consolidación de información misional de la Entidad y desgaste administrativo.</t>
  </si>
  <si>
    <t>Iniciar Acción Preventiva para el seguimiento y control a las entidades del SNAIPD en 10 municipios priorizados frente a la atención de la PSD, mediante la aplicación del modelo de seguimiento de la PGN.</t>
  </si>
  <si>
    <t xml:space="preserve">Acta de priorización de los 10 Municipios </t>
  </si>
  <si>
    <t xml:space="preserve">Oficios enviados </t>
  </si>
  <si>
    <t xml:space="preserve">Informe resultado de la aplicación del  Modelo en los 10 Mpios </t>
  </si>
  <si>
    <t xml:space="preserve">Implementar actividades para la organización y adecuación del archivo de gestión de la Procuraduría Regional a corde a la normatividad vigente.
</t>
  </si>
  <si>
    <t>fortalecer la funcion archivistica con la participación de todos los funcionarios para un óptimo control y administración de la documentacion</t>
  </si>
  <si>
    <t>Capacitación sobre gestión documental.</t>
  </si>
  <si>
    <t xml:space="preserve">Organización de los archivos de la Regional </t>
  </si>
  <si>
    <t>jornada de capacitación</t>
  </si>
  <si>
    <t>80% del archivo organizado en la vigencia 2010</t>
  </si>
  <si>
    <t>Evaluación trimestral para verificar el cumplimiento y la realización de correctivos.</t>
  </si>
  <si>
    <t xml:space="preserve">Generar compromiso, validación y actualización continua de las reglamentaciones propias de los servicios informáticos y tecnológicos de la PGN en todas las Oficinas de la Entidad y
Cumplir con las politicas propias sobre utilización de espacios y de componentes de los centros de cableados  y ajustar dichos sitios con las mejores prácticas, para centros de cableados </t>
  </si>
  <si>
    <t>3- Establecer jornadas de socialización  y actualización de la reglamentación propia de los procesos que se apoyan en los servicios informáticos y tecnológicos de la Entidad</t>
  </si>
  <si>
    <t>Diseñar un Plan de trabajo para las actividades correspondientes a la depuración de datos.
Realizar y ejecutar plan de acción para la depuración de datos</t>
  </si>
  <si>
    <t xml:space="preserve">Plan de trabajo
</t>
  </si>
  <si>
    <t xml:space="preserve">Diseñar el Plan de trabajo para la elaboración o actualización del procedimiento para las novedades y la divulgación de las mismas.
</t>
  </si>
  <si>
    <t xml:space="preserve"> Evaluar y detallar el requerimiento de los usuarios que necesitan permisos en las opciones de los reportes y configurar los permisos correspondientes para que los usuarios tengan los permisos correspondientes para la generación de los reportes que requieren.</t>
  </si>
  <si>
    <t>Mejorar la calidad y oportunidad en la respuesta a las solicitudes de usuarios del SIM</t>
  </si>
  <si>
    <t>Definir e implementar actividades encaminadas a fortalecer el Grupo SIM</t>
  </si>
  <si>
    <t xml:space="preserve">Revisión y formalización del proceso de Mesa de Ayuda </t>
  </si>
  <si>
    <t>Adoptar formalmente la nueva estructura del Grupo SIM</t>
  </si>
  <si>
    <t>Procedimiento 
actualizado</t>
  </si>
  <si>
    <t>Resolución</t>
  </si>
  <si>
    <t xml:space="preserve">Establecer cronograma para capacitar  líderes a nivel Territorial para que brinden soporte a los usuarios del SIM
</t>
  </si>
  <si>
    <t>1-Validación, actualización e interiorización de los procesos que intervienen en el macroproceso "Servicios informáticos y tecnológicos" del mapa de riesgo de la PGN, al interior de la Oficina de Sistemas de la Entidad</t>
  </si>
  <si>
    <t>2- -Validación, actualización e interiorización de los procesos que intervienen en el macroproceso "Servicios informáticos y tecnológicos" del mapa de riesgo de la PGN, en cada una de las Depemdemcias del Nivel Central y las Oficinas fuera de Bogotá</t>
  </si>
  <si>
    <t xml:space="preserve">Evaluar los los controles existentes, verificar la efectividad de los mismos y actualizar el Plan de Contingencias y los riesgos asociados al proceso de Tecnologías de Información.
</t>
  </si>
  <si>
    <t>Enviar comunicaciones a los municipios para informar las fechas de las visitas de seguimiento.</t>
  </si>
  <si>
    <t>Aplicar el modelo de seguimiento en los 10 municipios priorizados.</t>
  </si>
  <si>
    <t>Por falta de conciliación de la información y ausencia de depuración contable permanente y sostenibilidad y a que no se encontraron 63 auxiliares a nivel tercero con saldo débito, siendo su naturaleza crédito.</t>
  </si>
  <si>
    <t>Generando incertidumbre en la cuenta 1470 – Otros Deudores, conforme a lo establecido por la Contaduría General de la Nación en los numerales 3.1 y 3.8 de la Resolución 357 de 2008.</t>
  </si>
  <si>
    <t xml:space="preserve">Debido a la ausencia de un procedimiento para su inclusión en el PEI. </t>
  </si>
  <si>
    <t>No permite medir la gestión de la entidad en estos aspectos.</t>
  </si>
  <si>
    <t>Diferencias entre el valor de las pretensiones o la cuantía de la demanda en contra de la Procuraduría y el valor reportado en el formato F9 de la cuenta fiscal, y que la información reportada sobre el estado actual de los procesos no es actualizada ya que algunos de ellos no dan cuenta del estado real.</t>
  </si>
  <si>
    <t>Debilidades de control y supervisión por parte de la Oficina Jurídica de la información que rinde a la CGR en la cuenta fiscal.</t>
  </si>
  <si>
    <t>En contravía de lo establecido por el artículo 2 de la Resolución 369 de 2008 y el Procedimiento Interno PRO-GF-CF-008 de noviembre de 2008.</t>
  </si>
  <si>
    <t>Debido a que la combinación hardware, software, comunicaciones es insuficiente para atender los usuarios del sistema.</t>
  </si>
  <si>
    <t>Ocasionando problemas en el registro y la consolidación de información misional de la Entidad y desgaste administrativo.</t>
  </si>
  <si>
    <t>Existen debilidades de registro, actualización y seguimiento de información en el SIM teniendo en cuenta el flujo de trabajo paralelo del modelo de procesos de negocio de este sistema de información.</t>
  </si>
  <si>
    <t xml:space="preserve">Debido a demoras en el ingreso de las novedades de funcionarios en las bases de datos de usuarios de SIM (activación/desactivación de usuarios), errores de selección de dependencia en la remisión de procesos, lentitud en el proceso de depuración de la base de datos, falta de inclusión de gran parte de la información misional. </t>
  </si>
  <si>
    <t>Estas dificultades inciden en la exactitud, nivel de actualización, oportunidad, duplicidad y disponibilidad de la información.</t>
  </si>
  <si>
    <t>Verificar trimestralmente el estado de avance del Plan de Mejoramiento en lo concerniente a la Regional y en las acciones nacionales con incidencia en la Regional.</t>
  </si>
  <si>
    <t>Acta verificación trimestral</t>
  </si>
  <si>
    <t>19 05 001</t>
  </si>
  <si>
    <t>En la evaluación de los documentos soportes del cumplimiento del Plan Operativo Anual se evidencia que las carpetas no se encuentran foliadas, rotuladas ni organizadas en estricto orden cronológico; se presenta duplicidad documental; archivo de oficios, informes y autos sin firmas;  y no existe unidad documental por tema.</t>
  </si>
  <si>
    <t>La no implementación de las tablas de retención documental en la Procuraduría Regional y a falta de capacitación y control por parte del nivel central de la PGN sobre la gestión y administración documental</t>
  </si>
  <si>
    <t xml:space="preserve">Dificultad en la consulta y evaluación de los hechos que soportan la gestión de la entidad en el 2009.   </t>
  </si>
  <si>
    <t>Se adoptarán debidamente las tablas de retención documental para mejor comprensión solicitando igualmente la capacitación respectiva al nivel central.</t>
  </si>
  <si>
    <t>El componente Ambiente de Control existen debilidades respecto a la formulación y aplicación de un plan de formación y capacitación y  al monitoreo no se evidencia asesoría y acompañamiento por parte de la Oficina de Control Interno a los procesos adelantados en la Regional y por parte de las dependencias centrales de la Procuraduría General de la Nación no se presenta retroalimentación sobre los avances en las metas planteadas en el POA</t>
  </si>
  <si>
    <t>Falta de despliegue de estos elementos del MECI en la Regional</t>
  </si>
  <si>
    <t xml:space="preserve">Incide en la cultura de control </t>
  </si>
  <si>
    <t>Ejecutar con la asesoría de la oficina de Control Interno de la PGN  la adopción de las medidas pertinentes</t>
  </si>
  <si>
    <t>Un adecuado manejo del MECI  en la entidad</t>
  </si>
  <si>
    <t>Formulación de un plan de formación y capacitación para la Procuraduría Regional en conjunto con el nivel central.</t>
  </si>
  <si>
    <t>Plan de Formación y Capacitación</t>
  </si>
  <si>
    <t>Desarrollo del Plan de Formación y Capacitación</t>
  </si>
  <si>
    <t>% Capacitaciones adelantadas</t>
  </si>
  <si>
    <t>Asesoría y acompañamiento de la Oficina de Control Interno en la Regional</t>
  </si>
  <si>
    <t xml:space="preserve">Asesoría </t>
  </si>
  <si>
    <t xml:space="preserve">Retroalimentación por parte de la oficina de Planeación sobre avance del POA. </t>
  </si>
  <si>
    <t>19 03 007</t>
  </si>
  <si>
    <t>La evaluación de controles para los procesos de Planeación Estratégica, Disciplinario y Preventivo, para la Regional Quindío, permite calificar como ineficiente la operatividad del Sistema de Control Interno con un puntaje de 2.68, considerando que aunque los controles están diseñados estos no son aplicados de manera adecuada por la Regional y por tanto no mitigan los riesgos asociados con ellos.</t>
  </si>
  <si>
    <t xml:space="preserve">Ocasionando sobreestimación en los Activos de la entidad. </t>
  </si>
  <si>
    <t>Lo que genera inseguridad en el control y manejo de los recursos.</t>
  </si>
  <si>
    <t>Mantener la razonabilidad de los saldos contables</t>
  </si>
  <si>
    <t>Enviar oficios a las areas respectivas</t>
  </si>
  <si>
    <t xml:space="preserve">Oficio </t>
  </si>
  <si>
    <t xml:space="preserve">Fecha de Evaluación: JUNIO DE 2011 </t>
  </si>
  <si>
    <t>(Original Firmado)</t>
  </si>
  <si>
    <t xml:space="preserve">Revisar la ficha del indicador en la dependencia, donde se cambio un parámetro de comportamiento y automáticamente el sistema de recalculo con base en las mediciones ya existentes. </t>
  </si>
  <si>
    <t>Mejorar la calidad en el reporte de la información, de acuerdo a la parametrización desarrollada para cada plan,</t>
  </si>
  <si>
    <t xml:space="preserve">Denominación de la Unidad de medida de la Actividad
</t>
  </si>
  <si>
    <t xml:space="preserve">Cantidad de Medida de la Actividad
</t>
  </si>
  <si>
    <t xml:space="preserve">Fecha iniciación de la Actividad
</t>
  </si>
  <si>
    <t xml:space="preserve">Fecha terminación de la Actividad
</t>
  </si>
  <si>
    <t xml:space="preserve">Plazo en semanas de la Actividad
</t>
  </si>
  <si>
    <t xml:space="preserve">Avance fisico de ejecución de las Actividades
</t>
  </si>
  <si>
    <t>11 03 002</t>
  </si>
  <si>
    <t>INFORME PRESENTADO A LA CONTRALORIA GENERAL DE LA REPUBLICA</t>
  </si>
  <si>
    <t>SEGUIMIENTO PLANES DE MEJORAMIENTO</t>
  </si>
  <si>
    <t>FORMULARIO No 14.1</t>
  </si>
  <si>
    <r>
      <t xml:space="preserve">Descripción hallazgo </t>
    </r>
  </si>
  <si>
    <t>Porcentaje de Avance fisico de ejecución de las Actividades</t>
  </si>
  <si>
    <t>Puntaje  Logrado  por las Actividades  (PLAI)</t>
  </si>
  <si>
    <t xml:space="preserve">Puntaje Logrado por las Actividades  Vencidas (PLAVI)  </t>
  </si>
  <si>
    <t>Puntaje atribuido a las actividades vencidas (PAAVI)</t>
  </si>
  <si>
    <t>Efectividad de la Acción</t>
  </si>
  <si>
    <t>SI</t>
  </si>
  <si>
    <t>NO</t>
  </si>
  <si>
    <t>TOTALES</t>
  </si>
  <si>
    <t>FIRMA DEL REPRESENTANTE LEGAL</t>
  </si>
  <si>
    <t>Nombre:</t>
  </si>
  <si>
    <t>Correo electrónico:</t>
  </si>
  <si>
    <t xml:space="preserve">Convenciones: </t>
  </si>
  <si>
    <t>Evaluación del Plan de Mejoramiento</t>
  </si>
  <si>
    <t>Puntajes base de Evaluación:</t>
  </si>
  <si>
    <t xml:space="preserve">Columnas de calculo automático </t>
  </si>
  <si>
    <t>Puntaje base de evalaluación de cumplimiento</t>
  </si>
  <si>
    <t>PBEC</t>
  </si>
  <si>
    <t xml:space="preserve">Informacion suministrada en el informe de la CGR </t>
  </si>
  <si>
    <t>Puntaje base de evaluación de avance</t>
  </si>
  <si>
    <t>PBEA</t>
  </si>
  <si>
    <t>Fila de Totales</t>
  </si>
  <si>
    <t>Cumplimiento del Plan de Mejoramiento</t>
  </si>
  <si>
    <t>CPM = POMMVi / PBEC</t>
  </si>
  <si>
    <t>Avance del plan de Mejoramiento</t>
  </si>
  <si>
    <t>AP =  POMi / PBEA</t>
  </si>
  <si>
    <t>No.
CONSECUTIVO</t>
  </si>
  <si>
    <t>ENTIDAD: PROCURADURÍA GENERAL DE LA NACIÓN</t>
  </si>
  <si>
    <t>REPRESENTANTE LEGAL: ALEJANDRO ORDOÑEZ MALDONADO</t>
  </si>
  <si>
    <t>PERIODO FISCAL: VIGENCIA AUDITADA 2009</t>
  </si>
  <si>
    <t>Socialización y verificación de la implementación del Plan de Mejoramiento de la PGN</t>
  </si>
  <si>
    <t>Lograr el mejoramiento eficaz y eficiente de la entidad.</t>
  </si>
  <si>
    <t>Socializar con los funcionarios de la Regional el Plan de Mejoramiento Unico vigente</t>
  </si>
  <si>
    <t>El Plan de Accion 2009-Plan Operativo Anual POA-propuesto por la Procuraduria General de la Nacion Regional Valle, no le permite medir la eficiencia y eficacia de su gestion, debido a que se limita a plantear actividades puntuales que no se evidencian que obedezcan a un diagnostico claro</t>
  </si>
  <si>
    <t>Lo que limita el cumplimiento y la efectividad del plan propuesto y los resultados de la gestion durante la vigencia</t>
  </si>
  <si>
    <t>Alcanzar la metas propuestas en el POA 2010</t>
  </si>
  <si>
    <t>Verificar con la Oficina de Planeación que las metas propuestas estén acordes con las ejecutadas en la vigencia anterior</t>
  </si>
  <si>
    <t>En el expediente disciplinario 2009-105993, se observa falta de claridad respecto del termino de inicio y finalización de la actuación disciplinaria, dada la existencia de dos autos de indagación preliminar</t>
  </si>
  <si>
    <t>Lo anterior no acorde con lo establecido en el artículo 150 de la Ley 734 de 2002 referido a la "procedencia fines y trámite de la indagación preliminar"</t>
  </si>
  <si>
    <t>2
NIVEL CENTRAL 
2009</t>
  </si>
  <si>
    <t>3
NIVEL CENTRAL 
2009</t>
  </si>
  <si>
    <t>4
NIVEL CENTRAL 
2009</t>
  </si>
  <si>
    <t>6
NIVEL CENTRAL 
2009</t>
  </si>
  <si>
    <t>7
NIVEL CENTRAL 
2009</t>
  </si>
  <si>
    <t>8
NIVEL CENTRAL
2009</t>
  </si>
  <si>
    <t>9
NIVEL CENTRAL
2009</t>
  </si>
  <si>
    <t>11
NIVEL CENTRAL
2009</t>
  </si>
  <si>
    <t>12
NIVEL CENTRAL
2009</t>
  </si>
  <si>
    <t>13
NIVEL CENTRAL
2009</t>
  </si>
  <si>
    <t>16
NIVEL CENTRAL
2009</t>
  </si>
  <si>
    <t>17
NIVEL CENTRAL
2009</t>
  </si>
  <si>
    <t>6
REGIONAL
SANTANDER
2009</t>
  </si>
  <si>
    <t>8
REGIONAL
SANTANDER
2009</t>
  </si>
  <si>
    <t>10
REGIONAL 
SANTANDER
2009</t>
  </si>
  <si>
    <t>5
REGIONAL QUINDIO
2009</t>
  </si>
  <si>
    <t>7
REGIONAL QUINDIO
2009</t>
  </si>
  <si>
    <t>11
REGIONAL QUINDIO
2009</t>
  </si>
  <si>
    <t>12
REGIONAL QUINDIO
2009</t>
  </si>
  <si>
    <t>13
REGIONAL QUINDIO
2009</t>
  </si>
  <si>
    <t>16
REGIONAL QUINDIO
2009</t>
  </si>
  <si>
    <t>1
REGIONAL 
VALLE DEL CAUCA
2009</t>
  </si>
  <si>
    <t xml:space="preserve">ALEJANDRO ORDÓÑEZ MALDONADO </t>
  </si>
  <si>
    <t>aordonezm@procuraduria.gov.co</t>
  </si>
  <si>
    <t>Elaboro Formato: Oficina de Planeación Contraloría General de la República</t>
  </si>
  <si>
    <t xml:space="preserve">Realizar los ajustes contables necesarios </t>
  </si>
  <si>
    <t xml:space="preserve">ajustes realizados </t>
  </si>
  <si>
    <t xml:space="preserve">(N18 Existe una diferencia de $3.4 millones en la cuenta 111005, Bancos Populares, Cuenta Corriente Bancaria, al reflejarse en Balance de Prueba a 31 de diciembre de 2009 este mismo valor, y en el extracto bancario, al cierre de la misma vigencia un saldo de $0.  </t>
  </si>
  <si>
    <t xml:space="preserve">2- Establecer la solución más viable para lograr la estabilización del SIM, teniendo en cuenta la definición de requerimientos técnicos, económicos y de personal necesarios. 
</t>
  </si>
  <si>
    <t>3-Ejecutar la estrategia de solución establecida, validando los resultados que permitan determinar el éxito de la misma o su reevaluación</t>
  </si>
  <si>
    <t>1- Identificar las posibles causas de las interrupciones en el servicio
2- Mejorar los tiempos de respuesta de ingreso al SIM</t>
  </si>
  <si>
    <t xml:space="preserve">
1-  Evaluar los componentes de infraestructura que generan los tiempo de falla de conexión</t>
  </si>
  <si>
    <t>1- Realizar un proceso de evaluación a nivel nacional  que permita determinar con exactitud las causas de las interrupciones en el servicio y los tiempos de respuesta del ingreso a la página del SIM, con el objetivo de determinar directa e individualmente los componentes de software, hardware o comunicaciones, que afectan en este proceso en el nivel central y en cada una de las oficinas fuera de Bogotá.</t>
  </si>
  <si>
    <t>Registro</t>
  </si>
  <si>
    <t xml:space="preserve">H8. Función Archivística. La Ley 594 de 2000 Ley General de Archivos, establece las reglas y principios generales que regulan la función archivística del Estado, en el artículo 10º, instituye la obligatoriedad de la creación de archivos desde el punto de vista territorial y según la organización del Estado; la Resolución N° 041 de 2007  establece el Manual de Procedimientos de la PGN y la Resolución N° 093 de 2008 adopta las Tablas de Retención Documental; no obstante, en la Procuraduría Regional Santander, se observa que las carpetas que conforman el archivo central y de gestión no están debidamente legajados, foliados, en orden consecutivo y cronológico, con tablas de contenido, llevan ganchos metálicos, no se hace entrega de documentos mediante el formato único de inventario documental, así como no cuentan con tablas de retención documental en el que establezca los tiempos de las transferencias documentales;  
</t>
  </si>
  <si>
    <t xml:space="preserve">debido a que la responsabilidad de la gestión de documentos y administración de archivos no se está llevando de acuerdo a la normatividad archivística vigente, </t>
  </si>
  <si>
    <t>lo que pone en riesgo la memoria institucional de la entidad frente a los procesos que maneja, al tiempo que pierde el control de los documentos y se dificulta la consulta de archivos para una adecuada toma de decisiones administrativas.</t>
  </si>
  <si>
    <t xml:space="preserve">verificación y evaluación del cumplimiento de la noma </t>
  </si>
  <si>
    <t>Incumpliendo el numeral 3, del capítulo V, del título II de la Resolución 356 de 2007 y el numeral 3.8 de la Resolución 357 de 2008, control interno contable.</t>
  </si>
  <si>
    <t>La cuenta 2425 – Acreedores Varios, presenta incertidumbre por $981,1 millones debido a que se encontraron 699 auxiliares a nivel de tercero con saldo débito, siendo su naturaleza crédito.  El saldo de la cuenta 2401- Adquisición de Bienes y Servicios Nacionales, por $890,2 millones, presenta incertidumbre por este valor.</t>
  </si>
  <si>
    <t xml:space="preserve">Propósito de la Acción de Mejora
</t>
  </si>
  <si>
    <t xml:space="preserve">Descripción de las Actividades
</t>
  </si>
  <si>
    <t xml:space="preserve">Identificar las debilidades en el registro, actualización y seguimiento de los procesos en el SIM y diseñar un procedimiento claro que incluya tiempos para el registro de las novedades como tambien su divulgacióna al GRUPO SIM y a las demás dependencias.
Depurar la información de la base de datos del SIM </t>
  </si>
  <si>
    <t xml:space="preserve">Existen deficiencias en la recepción de información por parte de la mesa de ayuda del SIM tal como lo establece el subproceso PRO-GT-SU-004 de “Soporte a usuarios” del proceso “Gestión de tecnologías de la información”. </t>
  </si>
  <si>
    <t xml:space="preserve">Debido a la cantidad de usuarios y dificultades en el sistema versus el número de funcionarios que responden a las solicitudes por teléfonos y/o correo electrónico. </t>
  </si>
  <si>
    <t xml:space="preserve">Esta situación afecta la oportunidad y calidad en la respuesta al usuario del sistema. </t>
  </si>
  <si>
    <t>Existen debilidades en los controles generales de tecnologías de información,  las cuales repercuten en el macroproceso de apoyo, proceso “Servicios informáticos y tecnológicos” del mapa de riesgos de la Entidad.</t>
  </si>
  <si>
    <t>Por la falta de formalización de un plan de recuperación ante desastres y un plan de contingencias ante interrupciones en el servicio, deficiencias en los centros de cableado/eléctricos de las dependencias a nivel regional/provincial al compartir espacios con otros elementos, y la ausencia formal de un rol específico de control de calidad.</t>
  </si>
  <si>
    <t>Disminución en la eficiencia de la respuesta frente a eventualidades, riesgo eléctrico y de seguridad, y falencias de control de mejoramiento</t>
  </si>
  <si>
    <t>No se legalizaron viáticos por $5.1 millones dentro de los cinco días siguientes a la fecha de terminación de la comisión, tal como lo establece el artículo 14 de la Resolución 019 de 2008.</t>
  </si>
  <si>
    <t xml:space="preserve">Denota falta de seguimiento y control en el área de coordinación de viáticos. </t>
  </si>
  <si>
    <t>Incide en una mayor constitución de reservas presupuestales.</t>
  </si>
  <si>
    <t>Solicitar a las dependencias que manejan información relacionada con las cuentas por pagar ciertas y contingentes, informes que permitan conciliar los saldos registrados contablemente.</t>
  </si>
  <si>
    <t>11 03 100</t>
  </si>
  <si>
    <t>Los indicadores adoptados en el Manual de Indicadores no son aplicados y la medición de la gestión se realiza sólo a través de indicadores de eficacia, sin efectuarse medición de los indicadores de eficiencia, economía, equidad y gestión ambiental de la Procuraduría Regional</t>
  </si>
  <si>
    <t>Deficiencia de control en la aplicación de las normas expedidas por la entidad,</t>
  </si>
  <si>
    <t>Que la Procuraduría Regional no cuente con mecanismos de medición que contribuyan a la mejora de su gestión</t>
  </si>
  <si>
    <t>Implementar indicadores de gestión que midan la eficacia, economía, equidad y gestión ambiental de conformidad con la Resolución No.212 de 2003</t>
  </si>
  <si>
    <t>Medir la gestión de la Procuraduría Regional a través de indicadores de eficacia, eficiencia, economía, eqidad y gestión ambiental.</t>
  </si>
  <si>
    <t>Capacitación en la Resolución No. 212 de 2003, que adopta el Manual de Indicadores de Gestión.</t>
  </si>
  <si>
    <t xml:space="preserve">Acta </t>
  </si>
  <si>
    <t>Diseño de indicadores de gestión que mida eficiencia, economía, equidad y gestión ambiental.</t>
  </si>
  <si>
    <t>Indicadores</t>
  </si>
  <si>
    <t>Elaboración, análisis  y presentación en la cuenta fiscal de  indicadores de equidad y valoración de costos ambientales.</t>
  </si>
  <si>
    <t>Medir en términos de equidad y valoración de costos ambientales la gestión institucional</t>
  </si>
  <si>
    <r>
      <t xml:space="preserve">(N24) Las actividades de clasificación y registro de las operaciones  contables y  presupuestales, y los pagos de las obligaciones que generan tales registros,  son ejercidas por un solo funcionario de la Regional Bolívar. En ese sentido, el mismo funcionario  desarrolla las funciones de Tesorería, Contabilidad y Presupuesto, siendo el responsable de la custodia, registro y pago.   </t>
    </r>
    <r>
      <rPr>
        <b/>
        <sz val="9"/>
        <rFont val="Arial"/>
        <family val="2"/>
      </rPr>
      <t xml:space="preserve"> </t>
    </r>
  </si>
  <si>
    <t>Debido a la falta de ajustes en los saldos conciliatorios presentados durante la vigencia.</t>
  </si>
  <si>
    <t xml:space="preserve"> Lo anterior se presenta producto a la falta de organización y control en la asignación de las actividades de dichas áreas.</t>
  </si>
  <si>
    <t>Situación generada por debilidades en los mecanismos de Control Interno, lo que daría lugar a la declaratoria de nulidad de lo actuado</t>
  </si>
  <si>
    <t>Efectuar control con los aplicativos del Sistema de Informacion Misional SIM y el Plan Operativo del dia a dia</t>
  </si>
  <si>
    <t>Controlar eficientemente la actividad disciplinaria</t>
  </si>
  <si>
    <t>Elaborar requerimientos a los profesionales para el cumplimiento de la actividad disciplinaria</t>
  </si>
  <si>
    <t>Memorando</t>
  </si>
  <si>
    <t>16 04 001</t>
  </si>
  <si>
    <t>Se evidenció que los elementos de los inventarios individuales no se  encuentran debidamente identificados mediante placas</t>
  </si>
  <si>
    <t>Situación que denota deficiencia en los mecanismos de control interno</t>
  </si>
  <si>
    <t>Generando riesgos de pérdidas</t>
  </si>
  <si>
    <t>Coordinar con la División Administrativa el mecanismo de identificación de los elementos de inventario</t>
  </si>
  <si>
    <t>mantener debidamente identificados los bienes de la entidad</t>
  </si>
  <si>
    <t>CONCILIACION EXACTA Y CONTINUA ENTRE LA CUENTA DE BANCOS EN EL BALANCE Y LOS EXTRACTOS BANCARIOS MENSUALES</t>
  </si>
  <si>
    <t>DESCONTRACION DE FUNCIONES ADMINISTRATIVAS, CON LA ASIGNACION POR PARTE DEL PROCURADOR GENERAL DE UN ASISTENTE CON PERFIL DE TECNICO CONTABLE Y BUEN NIVEL DE PROACTIVIDAD</t>
  </si>
  <si>
    <t>Elaborar oficios con los requerimientos a los municipios para corregir las falencias y debilidades encontradas en la evaluación realizada.</t>
  </si>
  <si>
    <t>Instalación del aplicativo SIPROJ WEB en la Oficina Jurídica</t>
  </si>
  <si>
    <t>Capacitación a los funcionarios dela Oficina Jurídica en el manejo del SIPROJ WEB</t>
  </si>
  <si>
    <t>Obtención de inventario de procesos judiciales Bogotá</t>
  </si>
  <si>
    <t>Inventario</t>
  </si>
  <si>
    <t>Alimentación del sistema SIPROJ WEB Bogotá</t>
  </si>
  <si>
    <t>Reuniones trimestrales entre la Oficina Jurídica y el área de contabilidad para tomar los correctivos que sean del caso</t>
  </si>
  <si>
    <t>Realizar ajustes y registros contable según información reportada por las áreas responsables</t>
  </si>
  <si>
    <t xml:space="preserve">La Entidad no registró en la cuenta 2460 – Créditos Judiciales, demandas ejecutoriadas en su contra por $828,8 millones, subestimando esta cuenta y la 5314- Provisión para contingencias por este valor y sobreestimando las cuentas 9120 y 9905 Litigios y mecanismos de solución de conflictos por $268,4 millones. Se presentó subestimación en las cuentas 2710 y 5314 – Provisión para contingencias por $504,3 millones, debido a la falta de contabilización en estas cuentas de las demandas con fallo de primera instancia o estudio jurídico con calificación 2, sobrestimando en este mismo valor las cuentas 9120 y 9905 - Litigios y mecanismos de solución de conflictos
</t>
  </si>
  <si>
    <t>Deficiencias en la información enviada por la Oficina Jurídica a Contabilidad, la cual no refleja la realidad del estado de los procesos</t>
  </si>
  <si>
    <t>1- Actualización e implementación de los parámetros de calificación de riesgos en procesos judiciales.</t>
  </si>
  <si>
    <t>Generar Información oportuna y consistente en los Estados Financieros</t>
  </si>
  <si>
    <t>Elaboración del documento contentivo de los parámetros de calificación de riesgos en procesos judiciales y capacitación a los funcionarios correspondientes.</t>
  </si>
  <si>
    <t>Documento</t>
  </si>
  <si>
    <t xml:space="preserve">2- Implementación del sistema de seguimiento de procesos judiciales - SIPROJ en la PGN. </t>
  </si>
  <si>
    <t>3- Diseñar la estrategia de coordinación de suministro de información por parte de las Procuradurías Regionales y Provinciales a la Oficina Jurídica.</t>
  </si>
  <si>
    <t>Elaboración del documento contentivo de la estrategia de coordinación de suministro de información por parte de las Procuradurías Regionales y Provinciales a la Oficina Jurídica y su socialización.</t>
  </si>
  <si>
    <t>4- Seguimiento periódico conjunto a la actualización de la información reportada por las áreas responsables</t>
  </si>
  <si>
    <t>Selección y aplicación de los controles establecidos en el mapa de riesgos en la Procuraduría Regional.</t>
  </si>
  <si>
    <t>Minimizar la ocurrencia de  riesgos en los procesos ejecutados por la Procuraduría Regional.</t>
  </si>
  <si>
    <t>Socialización del mapa de riesgos de la PGN.</t>
  </si>
  <si>
    <t xml:space="preserve"> Determinar controles que apliquen para la Procuraduría Regional</t>
  </si>
  <si>
    <t>Seguimiento trimestral aplicación de los controles determinados.</t>
  </si>
  <si>
    <t>Jornada de Capacitación</t>
  </si>
  <si>
    <t>Organización de documentos soportes del POA de acuerdo a las tablas de retención documental.</t>
  </si>
  <si>
    <t>Archivo organizado</t>
  </si>
  <si>
    <t>MODALIDAD DE AUDITORIA: Auditoría Gubernamental con Enfoque Integral</t>
  </si>
  <si>
    <t>FECHA DE SUSCRIPCIÓN: SEPTIEMBRE DE 2010</t>
  </si>
  <si>
    <t>La Procuraduría Regional no tuvo conocimiento de las acciones del Plan de Mejoramiento, no las adoptó, ni presenta evidencias de la realización de aquellas a cargo del nivel central con incidencia en las dependencias territoriales.</t>
  </si>
  <si>
    <t>La Procuraduría no implementó mecanismos de socialización y compromiso de mejora en toda la entidad a partir de los planes suscritos con la CGR</t>
  </si>
  <si>
    <t>Las debilidades no sean subsanadas de manera general.</t>
  </si>
  <si>
    <t xml:space="preserve">19 01 001 
19 04 001
</t>
  </si>
  <si>
    <t>Acta</t>
  </si>
  <si>
    <t>14
REGIONAL BOLÍVAR</t>
  </si>
  <si>
    <t>En la defensa judicial de la entidad frente a la demanda instaurada con radicado No. 76001-23-01-002-2004-5307-00 Accion de Nulidad y Restablecimiento del Derecho que cursa ante el Tribunal Contencioso Administrativo del Valle del Cauca, Seccion Primera, de acuerdo a las Resoluciones 450 del 12 de diciembre de 2000 y 321 de 2004 se observo lo  siguiente:  La demanda fue admitida por el Tribunal el dia 09 de febrero de 2005 y notificada a la entidad el 01 de junio de 2005, el termino de fijacion en lista conforme al articulo 58 de la Ley 446 de 1998 transcurrio entre el 23 al 31 de agosto de 2005 y el 01 al 05 de septiembre de 2005. para la cual el funcionario apoderado presento extemporaneamente la contestacion de la demanda (8/9/2005), situacion que evidencia debilidades en la gestion y en los mecanismos de control interno, afectando a la entidad en su derecho de contradiccion u oposicion.    En el proceso No. 76-001-23-31-003-2008-00880-00 radicado en el Tribunal Contencioso Administrativo del Valle del Cauca, la Profesional apoderada contesto la demanda dentro del termino de fijacion en lista, sin embargo, no cumplio con la presentacion personal ante el secretario del Juzgado, conforme lo contempla el articulo 84 del C.P.C., lo que conllevo a que el Tribunal mediante auto No. 107 del 20 de abril de 2009, diera por no contestada la demanda, posteriormente, solicito la nulidad de este auto, decision que de acuerdo con lo establecido en el C.P.C. ha debido controvertirse mediante recurso, no obstante, el Tribunal resuelve la solicitud de nulidad y confirma su decision de no dar por contestada la demanda, para lo cual la apoderada  de la PGN interpone recurso de apelacion; el Tribunal nuevamente se pronuncia rechazando la apelacion aclarando que el recurso procedente es el de reposicion, conforme lo señala el articulo 180 del C.C.A</t>
  </si>
  <si>
    <t>Lo anterior evidencia deficiencias en los mecanismos de control en aplicación de procedimientos y normas</t>
  </si>
  <si>
    <t>Coloca en riesgo la defensa judicial de la Entidad</t>
  </si>
  <si>
    <t>Garantizar el envío oportuno de la información dentro los cinco primeros días de cada mes de acuerdo a la Resolución 1016 de 1989 en su artículo 15 literal 2 del Ministerio de Trabajo y Seguridad Social yel Memorando Interno del 13 de abril de 2009 de la Secretaría General de la Procuraduría General de la Nación.</t>
  </si>
  <si>
    <t xml:space="preserve">Oficio de remisión mensual de los formatos de Registro de Ausentismo. </t>
  </si>
  <si>
    <t>Oficio de remisión de las Planillas de 
Accidentes de trabajo</t>
  </si>
  <si>
    <t>Revisión y consolidación de la información proveniente de la Proc. Provincial de Bucaramanga y la Regional Santander los tres primeros dias de cada mes y remisión de los mismos al Nivel Central a más tardar el día 05 de cada mes. (Se integraron las metas 1 y 2 inicialmente propuestas).</t>
  </si>
  <si>
    <t>La Entidad evidencia deficiencias en la planeacion, al no tener presente en la elaboracion del POA las variables exogenas que indirectamente inciden en el cumplimiento, medicion y cuantificacion de las metas, no cuenta con indicadores que correspondan a la relacion de dos variables que permitan evaluar metas propuestas</t>
  </si>
  <si>
    <t>Ajustar con la Oficina de Planeación las metas propuestas y los indicadores</t>
  </si>
  <si>
    <t xml:space="preserve">
Capacitar a los funcionarios sobre definición de metas e indicadores considerando variables exógenas.
</t>
  </si>
  <si>
    <t xml:space="preserve">Registro de asistencia a la capacitación </t>
  </si>
  <si>
    <t>POA ajustado</t>
  </si>
  <si>
    <t xml:space="preserve">Realizar los ajustes necesarios al POA de la vigencia considerando las variables exógenas </t>
  </si>
  <si>
    <t xml:space="preserve">Reporte de seguimiento al cumplimiento de las metas propuestas en el POA </t>
  </si>
  <si>
    <t>Reporte bimestral del POA</t>
  </si>
  <si>
    <t xml:space="preserve">Optimizar el Sistema de Información Misional SIM, simplificar el proceso de registro de tal forma que la Entidad cuente con información fidedigna en forma oportuna.
</t>
  </si>
  <si>
    <t>1. Plan de trabajo para la elaboración o actualización del procedimiento para las novedades y la divulgación de las mismas.
2.Revisión continua de los usuarios en el SIM</t>
  </si>
  <si>
    <r>
      <t>1- Monitorear los tiempo donde se presentan los picos más altos de solicitud de servicio a la página del SIM tanto en el nivel central como en el des</t>
    </r>
    <r>
      <rPr>
        <sz val="8"/>
        <color indexed="12"/>
        <rFont val="Arial"/>
        <family val="2"/>
      </rPr>
      <t>c</t>
    </r>
    <r>
      <rPr>
        <sz val="8"/>
        <rFont val="Arial"/>
        <family val="2"/>
      </rPr>
      <t>entralizado, para establecer la métrica a utilizar en cada caso.</t>
    </r>
  </si>
  <si>
    <t>4- Ejecutar las actividades y procesos requeridos tendientes a solucionar las causas del hallazgo</t>
  </si>
  <si>
    <r>
      <t>3- Generar al interior de la Oficina de Sistemas</t>
    </r>
    <r>
      <rPr>
        <sz val="8"/>
        <color indexed="12"/>
        <rFont val="Arial"/>
        <family val="2"/>
      </rPr>
      <t xml:space="preserve"> </t>
    </r>
    <r>
      <rPr>
        <sz val="8"/>
        <rFont val="Arial"/>
        <family val="2"/>
      </rPr>
      <t>un documento con la solución más viable, definiendo los requerimientos técnicos necesarios y el grupo de personal encargado de gestionar y validar la solución determinada.</t>
    </r>
  </si>
  <si>
    <t>2-Determinar y validar los componentes de infraestructura que intervienen en cada monitoreo del item anterior a fin de determinar su injerencia en el proceso mencionado y su necesidad de reconfiguración, actualización y/ou optimización.</t>
  </si>
  <si>
    <t>Cronograma de Actividades elaborado y ejecutado</t>
  </si>
  <si>
    <t xml:space="preserve">
Documento de evaluación de los componentes de Infraestructura tecnológica que afectan el proceso</t>
  </si>
  <si>
    <t>Documento de estrategia</t>
  </si>
  <si>
    <t>Cronograma
Informe Resultados de la Estrategia</t>
  </si>
  <si>
    <t>1. Colaborar junto con Planeación y Secretaría General en la elaboración de un procedimiento claro que incluya tiempos para el registro de las novedades como tambien su divulgacióna al GRUPO SIM y a las demás dependencias.
2. Realizar seguimiento a la aplicación de dicho procedimiento.</t>
  </si>
  <si>
    <t xml:space="preserve">Sensibilizar a los usuarios del SIM para que al ingresar o seleccionar la información, lo realicen de manera correcta.
Diseñar controles de validación para el registro correcto de la información
</t>
  </si>
  <si>
    <t>1. Realizar y ejecutar plan de acción para la depuración de datos y estructuras si se requiere</t>
  </si>
  <si>
    <t>22
REGIONAL BOLÍVAR
2009</t>
  </si>
  <si>
    <t>2
REGIONAL 
VALLE DEL CAUCA</t>
  </si>
  <si>
    <t>4
REGIONAL 
VALLE DEL CAUCA</t>
  </si>
  <si>
    <t>5
REGIONAL 
VALLE DEL CAUCA</t>
  </si>
  <si>
    <t xml:space="preserve">
Memorando
Correos electrónicos</t>
  </si>
  <si>
    <t>5-Realizar validación, mantenimiento y mejora del uso de los espacios de centros de cableados de la oficina de Sistemas en el nivel central y Territorial.</t>
  </si>
  <si>
    <t>Llevar un control en libro de registro de envío de información sobre las incapacidades y permisos de los funcionarios de la Procuraduría Regional de Sannder y la Provincial de Bucaramanga.</t>
  </si>
  <si>
    <t xml:space="preserve">Reportar los accidentes de trabajo durante las cuarenta y ocho horas (48) despues de ocurrido el evento a la ARP </t>
  </si>
  <si>
    <t>Revisar con la Oficina Jurídica  las demandas instauradas contra la entidad para verificar términos de actuaciones</t>
  </si>
  <si>
    <t>Evitar prescripciones o demoras injustificadas que afecten la prestación del servicio</t>
  </si>
  <si>
    <t>Elaborar requerimientos a los profesionales para el cumplimiento de la actividad de intervención</t>
  </si>
  <si>
    <t>Hallazgo No. 5-Requerimientos Judiciales: Demanda Radicada bajo el No. 76001-23-001-002-2004-5307-00 Accion de Nulidad y Restablecimiento del Derecho que cursa ante el Tribunal Contencioso Administrativo del Valle del Cauca. Seccion Primera, la Procuraduria Regional no ha atendido diligentemente las solicitudes de documento e informacion requeridas por el Tribunal Contencioso Administrativo asi: FGG4336 del 01/08/2006, FGG1682 del 08/07/2008, FGG2292 del 27/08/2008, FGG2706 del 01/10/2008 respectivamente, lo que daria lugar a la imposicion de multas y sanciones en los terminos del articulo 114 en concordancia con el articulo 120 del C.C.A</t>
  </si>
  <si>
    <t>Se evidencia falta de seguimiento y control en el tramite para atender oportunamente requerimientos judiciales</t>
  </si>
  <si>
    <t>La falta de respuesta a los requerimientos hechos por los Tribunales Administrativos da lugar a las sanciones establecidas en el Articulo 114 concordante con el 120 del CCA</t>
  </si>
  <si>
    <t>Revisar las actuaciones de los profesionales ante el Tribunal Contencioso Administrativo</t>
  </si>
  <si>
    <t>Evitar la deficiencia en la prestación del servicio de la Regional Valle</t>
  </si>
  <si>
    <t>Elaborar mensualmente requerimientos a los Profesionales para verificar las actuaciones ante el Tribunal Contencioso Administratvo</t>
  </si>
  <si>
    <t>Capacitar en Strategos y hacer seguimiento por parte de la Oficina de Planeación a todos los planes de las 132 dependencias y garantizar que en la Procuraduría Provincial  Valle de Aburra como en las demás depéndencias sean capacitadas de manera presencial como mínimo dos funcionarios de la dependencia</t>
  </si>
  <si>
    <t>Garantizar información oportuna y confiable sobre el cumplimiento de los plan es de acción de las dependencias y su aporte al plan de acción institucional</t>
  </si>
  <si>
    <t xml:space="preserve">Realizar seguimiento por parte de la oficina de Planeación a la información registrada en el sistema de información Strategos y a través de llamadas telefónicas y envío de correos electrónicos </t>
  </si>
  <si>
    <t>Acompañamiento permanente la gestión de cada dependencia en su aporte al cumplimiento de los objetivos institucionales</t>
  </si>
  <si>
    <t>REPORTAR INFORMACION EXACTA Y VERIFICABLE EN EL BALANCE, EN LO RELACIONADO CON LOS MOVIMIENTOS EN BANCOS</t>
  </si>
  <si>
    <t>LOGRAR PROCEDIMIENTOS DESCONGESTIONADOS Y FLUIDOS CON MENAJO COORDINADO DE TAREAS Y METAS ENTRE COORDINADOR ADMINSITRATIVO Y AUXILIAR</t>
  </si>
  <si>
    <t>BALANCES MENSUALES AJUSTADOS A CONCILIACION</t>
  </si>
  <si>
    <t>PORCENTAJE DE DESCONCENTRACION</t>
  </si>
  <si>
    <t>Organizar los documentos soporte de las actividades de la entidad, según lo establecido en las tablas de retención documental.</t>
  </si>
  <si>
    <t>Capacitación en Ley 594 de 2000 y Tablas de Retención Documental de la PGN.</t>
  </si>
  <si>
    <t>Identificación mediante placas de los inventarios individuales.</t>
  </si>
  <si>
    <t>% Bienes plaqueteados</t>
  </si>
  <si>
    <t xml:space="preserve">Capacitar en Strategos y hacer seguimiento por parte de la Oficina de Planeación a todos los planes de las 132 dependencias </t>
  </si>
  <si>
    <t>Informe consolidado semestral sobre el cumplimiento del Plan de Acción de la PGN  durante la vigencia 2010.</t>
  </si>
  <si>
    <t>Efectuar revisión de metas dentro de los POA y plantear en términos de porcentaje aquellas que permitan medir la eficiencia en el cumplimiento de la misión constitucional</t>
  </si>
  <si>
    <t>Capacitación y reunión con cada dependencia para la revisión y fijación de metas</t>
  </si>
  <si>
    <t>Seguimiento mensual a la información registrada en los POA de cada dependencia</t>
  </si>
  <si>
    <t>Elaboración y análisis semestral de los indicadores de equidad y valoración de costos ambientales.</t>
  </si>
  <si>
    <t>Verificación en el sistema de información Strategos de los ejecutados por cada dependencia</t>
  </si>
  <si>
    <t xml:space="preserve">Revisión y fijación de metas  pen los POA del sistema de información Strategos de cada dependencia </t>
  </si>
  <si>
    <t>Requerimientos mensuales</t>
  </si>
  <si>
    <t>Capacitar en Strategos y hacer seguimientoa todos los planes de las 132 dependencias</t>
  </si>
  <si>
    <t>Capacitación en Strategos y  seguimiento a todos los planes de las 132 dependencias</t>
  </si>
  <si>
    <t>Medición semestral de los indicadores de equidad y valoración de costos ambientales.</t>
  </si>
  <si>
    <t xml:space="preserve">1- Implementación del sistema de seguimiento de procesos judiciales - SIPROJ en la PGN. </t>
  </si>
  <si>
    <t>Generar Información oportuna y consistente en el formato F9 de la cuenta fiscal</t>
  </si>
  <si>
    <t xml:space="preserve">Puesta en funcionamiento del SIPROJ </t>
  </si>
  <si>
    <t xml:space="preserve">Sistema </t>
  </si>
  <si>
    <t>2- Seguimiento periódico conjunto a la actualización de la información reportada por las áreas responsables</t>
  </si>
  <si>
    <t>Reuniones trimestrales entre la Oficina Jurídica y el área de contabilidad para verificación de la información reportada</t>
  </si>
  <si>
    <t>Actas</t>
  </si>
  <si>
    <t>Requerir oficialmente la aplicación de las circulares correspondientes al ingreso de datos al SIM.
Establecer controles en el procedimiento de registro del SIM, tanto manuales como automáticos</t>
  </si>
  <si>
    <t>Implementar un Plan de trabajo para las actividades correspondientes a la depuración de datos</t>
  </si>
  <si>
    <t>Cronograma</t>
  </si>
  <si>
    <t>Procedimiento de Novedades.
Procedimiento revisión usuarios SIM vs Novedades</t>
  </si>
  <si>
    <t>Correo u oficio
Procedimiento de registro SIM con controles definidos</t>
  </si>
  <si>
    <t>Cronograma elaborado y ejecutado</t>
  </si>
  <si>
    <t>Plan de trabajo</t>
  </si>
  <si>
    <t>Implementar acciones de control y seguimiento que permitan el control efectivo de la legalización de los viáticos dentro de los términos establecidos en la normatividad vigente.</t>
  </si>
  <si>
    <t xml:space="preserve">H10. Formato de Ausentismos e Incapacidades. La Resolución 1016 de 1989 en su artículo 15 literal 2 del Ministerio de Trabajo y Seguridad Social, establece que los Programas de Salud Ocupacional deben tener como indicadores las tasas de ausentismo general por accidentes de trabajo, enfermedad profesional y común, y el Memorando Interno del 13 de abril de 2009 de la Secretaría General de la Procuraduría General de la Nación, dispone la necesidad de generar en cada dependencia el registro mensual de todos los permisos e incapacidades en el Formato diseñado para tal fin y su remisión dentro de los 5 primeros días del mes siguiente al Centro de Atención del Servidor- CAS; no obstante, la Regional Santander no dio estricto cumplimiento al Memorando que desarrolla la Resolución del Ministerio de Trabajo, 
</t>
  </si>
  <si>
    <t xml:space="preserve">por cuanto sólo se encontró el registro de la novedad en el formato diseñado en los meses de diciembre, noviembre y octubre de 2009, la remisión de los mismos al CAS en el Nivel Central sólo se dio en agosto, septiembre, octubre y noviembre de 2009 y lo correspondiente a enero y febrero de 2010 a la fecha no se han enviado, </t>
  </si>
  <si>
    <t>lo que afecta la implementación y el desarrollo de los Programas de Salud Ocupacional para los servidores de la Regional.</t>
  </si>
  <si>
    <t>Presentar requerimiento a la oficina de sistemas para que el SIAF permita subir archivos planos.</t>
  </si>
  <si>
    <t>Efectuar requerimiento a la oficina de sistemas</t>
  </si>
  <si>
    <t>Requerimiento</t>
  </si>
  <si>
    <t>Creación de un grupo de apoyo para la conciliación y ajuste de los saldos de pasivos</t>
  </si>
  <si>
    <t>Conciliar los saldos</t>
  </si>
  <si>
    <t>Conciliación</t>
  </si>
  <si>
    <t xml:space="preserve">Disminuir la constitución de  reservas presupuestales por concepto de legalización de viáticos y gastos de viajes al interior; que solo se trámite lo pertinente a las comisiones de servicios autiorizadas durante el mes de diciembre, en razón al cierre de la Caja Menor constituida para la vigencia respectiva.
</t>
  </si>
  <si>
    <t xml:space="preserve">Diseñar e implementar la planilla de control y registro  de avisos por vencimiento en la legalización (cumplidos), como de reintegros (por gastos menores), las cuales se pretenden incorporar al nuevo procedimiento de viáticos </t>
  </si>
  <si>
    <t>Revisión y actualización del proceso de viáticos de acuerdo con las nuevas políticas de operación (transferencias electrónicas a los usuarios internos).</t>
  </si>
  <si>
    <t xml:space="preserve">Difusión a los funcionarios a nivel nacional mediante Circulares y Memorandos del Despacho del Señor Procurador General de la Nación y del Señor  Secretario General de la normatividad existente y la importancia de la legalización de las comisiones de servicio.
</t>
  </si>
  <si>
    <t>Procedimiento actualizado</t>
  </si>
  <si>
    <t>Planilla</t>
  </si>
  <si>
    <t xml:space="preserve">H6. Aplicación Modelo de Seguimiento SNAIPD. El numeral 2 del artículo 277 de la Constitución Política establece que le corresponde al Procurador General  de la Nación, por sí o por medio de sus delegados y agentes, proteger los Derechos Humanos y asegurar su efectividad; a su vez el artículo 20 de la Ley 387 de 1997 señala que le corresponde la guarda de los Derechos Humanos y el Derecho Internacional Humanitario de la población víctima del desplazamiento forzado, así como el control estricto al cumplimiento de las obligaciones asignadas a cada institución en el Plan Nacional para la Atención Integral a la Población Desplazada según lo dispuesto en la Sentencia T-025 y autos complementarios; no obstante se observó que la Procuraduría Regional Santander, durante la vigencia 2009, sólo realizó evaluación en noviembre de 2009, al período comprendido entre el 1º de enero al 31 de junio de 2009  a través del Modelo de Seguimiento a las Entidades que conforman el Sistema Nacional de Atención Integral a la Población Desplazada – SNAIPD, en los municipios de Barrancabermeja, Floridablanca, Landázuri y San Pablo, así como a Incoder, ICBF, SENA y Gobernación de Santander,  </t>
  </si>
  <si>
    <t>donde encontró una serie de incumplimientos, que no ha dado a conocer a las entidades para que se subsane la atención a la población desplazada, ni ha tomado medidas para que no vuelvan a suceder;</t>
  </si>
  <si>
    <t xml:space="preserve">hechos que afectan la eficiencia del proceso preventivo de la PGN en esta materia y a su vez retarda la efectividad en el cumplimiento de las políticas públicas destinadas a la Población desplazada. 
</t>
  </si>
  <si>
    <t xml:space="preserve">Cumplir con lo previsto en el numeral 2 del articulo 277 CN y articulo 20 de la Ley 387 de 1997 y Sentencia T-025 </t>
  </si>
  <si>
    <t>Priorizar los 10 municipios donde se aplicará el modelo de seguimiento y evaluación al SNAIPD.</t>
  </si>
  <si>
    <t>3-Obtener tiempos de funcionamiento óptimos y acordes con las necesidades de la PGN</t>
  </si>
  <si>
    <t>4- Generar jornadas de validación, mantenimiento y mejora en el uso de los espacios de los centros de cableados y de los componentes que allí se ubican en el nivel central y Territorial de la PGN</t>
  </si>
  <si>
    <t>NIT: 8999991197</t>
  </si>
  <si>
    <t>Causa del hallazgo</t>
  </si>
  <si>
    <t>Efecto del hallazgo</t>
  </si>
  <si>
    <t>Acción de mejoramiento</t>
  </si>
  <si>
    <t>Código hallazgo</t>
  </si>
  <si>
    <t>Se evidenciaron debilidades en la formulación de las metas del POA cuando su cumplimiento depende de un tercero, desconociendo lo estipulado en los literales d) y h) del artículo 2 de la Ley 87 de 1993.</t>
  </si>
  <si>
    <t xml:space="preserve">Por deficiencias en el instructivo para diligenciar los POA, el cual no contempla la posibilidad de colocar metas en términos porcentuales. </t>
  </si>
  <si>
    <t>Impide medir la gestión de la Entidad en términos de eficiencia o eficacia.</t>
  </si>
  <si>
    <t xml:space="preserve">Se determinaron errores en los resultados reportados del Strategos en cuanto al cumplimiento de los objetivos por parte de las dependencias,  aunque la información fue incorporada al mismo, afectando el cumplimiento por parte de la dependencia. </t>
  </si>
  <si>
    <t>Falta de aplicación de los literales d) y j) del artículo 4 de la Ley 87 de 1993 y errores en la parametrización de las metas dentro del sistema Strategos</t>
  </si>
  <si>
    <t xml:space="preserve">Afectó el nivel de cumplimiento de la dependencia y de la PGN durante la vigencia evaluada.  </t>
  </si>
  <si>
    <t>Se determinaron debilidades en la aplicación del literal d) del artículo 2 de la Ley 87 de 1993, en cuanto al seguimiento realizado por la Oficina de Planeación al cumplimiento de las metas y al registro de la información en el Strategos por parte de las dependencias.</t>
  </si>
  <si>
    <t>Debido a la falta de aplicación de la Resolución 278 de 2007</t>
  </si>
  <si>
    <t>Afectó el porcentaje de cumplimiento del Plan de Acción de la dependencia y por ende del Institucional.</t>
  </si>
  <si>
    <t>Se evidenció que en el Plan Estratégico Institucional 2009 y en la cuenta Fiscal no se incluyeron indicadores de equidad y valoración de costos ambientales, desconociendo lo establecido en el literal j) del artículo 4 de la Ley 83 de 1993 y en la Resolución Orgánica 5544 de 2003.</t>
  </si>
  <si>
    <t>Mejorar los niveles de medición de la eficiencia y la eficacia institucional.</t>
  </si>
</sst>
</file>

<file path=xl/styles.xml><?xml version="1.0" encoding="utf-8"?>
<styleSheet xmlns="http://schemas.openxmlformats.org/spreadsheetml/2006/main">
  <numFmts count="4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d\-mmm\-yy"/>
    <numFmt numFmtId="181" formatCode="0;[Red]0"/>
    <numFmt numFmtId="182" formatCode="0.00;[Red]0.00"/>
    <numFmt numFmtId="183" formatCode="[$-240A]dddd\,\ dd&quot; de &quot;mmmm&quot; de &quot;yyyy"/>
    <numFmt numFmtId="184" formatCode="mmm\-yyyy"/>
    <numFmt numFmtId="185" formatCode="dd\-mm\-yy;@"/>
    <numFmt numFmtId="186" formatCode="#,##0.0"/>
    <numFmt numFmtId="187" formatCode="0.000"/>
    <numFmt numFmtId="188" formatCode="0.0000"/>
    <numFmt numFmtId="189" formatCode="0.0"/>
    <numFmt numFmtId="190" formatCode="0.0;[Red]0.0"/>
    <numFmt numFmtId="191" formatCode="dd/mm/yy;@"/>
    <numFmt numFmtId="192" formatCode="[$-C0A]dd\-mmm\-yy;@"/>
    <numFmt numFmtId="193" formatCode="[$-240A]d&quot; de &quot;mmmm&quot; de &quot;yyyy;@"/>
    <numFmt numFmtId="194" formatCode="0.0%"/>
    <numFmt numFmtId="195" formatCode="dd\-mmm\-yyyy"/>
    <numFmt numFmtId="196" formatCode="&quot;Sí&quot;;&quot;Sí&quot;;&quot;No&quot;"/>
    <numFmt numFmtId="197" formatCode="&quot;Verdadero&quot;;&quot;Verdadero&quot;;&quot;Falso&quot;"/>
    <numFmt numFmtId="198" formatCode="&quot;Activado&quot;;&quot;Activado&quot;;&quot;Desactivado&quot;"/>
    <numFmt numFmtId="199" formatCode="[$€-2]\ #,##0.00_);[Red]\([$€-2]\ #,##0.00\)"/>
    <numFmt numFmtId="200" formatCode="#,##0;[Red]#,##0"/>
    <numFmt numFmtId="201" formatCode="&quot;$&quot;\ #,##0.00"/>
    <numFmt numFmtId="202" formatCode="[$-240A]hh:mm:ss\ AM/PM"/>
  </numFmts>
  <fonts count="14">
    <font>
      <sz val="10"/>
      <name val="Arial"/>
      <family val="0"/>
    </font>
    <font>
      <sz val="8"/>
      <name val="Arial"/>
      <family val="2"/>
    </font>
    <font>
      <sz val="8"/>
      <name val="Tahoma"/>
      <family val="0"/>
    </font>
    <font>
      <b/>
      <sz val="8"/>
      <name val="Tahoma"/>
      <family val="0"/>
    </font>
    <font>
      <u val="single"/>
      <sz val="10"/>
      <color indexed="12"/>
      <name val="Arial"/>
      <family val="0"/>
    </font>
    <font>
      <u val="single"/>
      <sz val="10"/>
      <color indexed="36"/>
      <name val="Arial"/>
      <family val="0"/>
    </font>
    <font>
      <b/>
      <sz val="8"/>
      <name val="Arial"/>
      <family val="2"/>
    </font>
    <font>
      <sz val="9"/>
      <name val="Arial"/>
      <family val="2"/>
    </font>
    <font>
      <sz val="8"/>
      <color indexed="12"/>
      <name val="Arial"/>
      <family val="2"/>
    </font>
    <font>
      <b/>
      <sz val="10"/>
      <name val="Arial"/>
      <family val="2"/>
    </font>
    <font>
      <b/>
      <sz val="9"/>
      <name val="Arial"/>
      <family val="2"/>
    </font>
    <font>
      <b/>
      <sz val="11"/>
      <name val="Arial"/>
      <family val="2"/>
    </font>
    <font>
      <b/>
      <i/>
      <sz val="8"/>
      <name val="Arial"/>
      <family val="2"/>
    </font>
    <font>
      <b/>
      <sz val="7"/>
      <name val="Arial"/>
      <family val="2"/>
    </font>
  </fonts>
  <fills count="10">
    <fill>
      <patternFill/>
    </fill>
    <fill>
      <patternFill patternType="gray125"/>
    </fill>
    <fill>
      <patternFill patternType="solid">
        <fgColor indexed="49"/>
        <bgColor indexed="64"/>
      </patternFill>
    </fill>
    <fill>
      <patternFill patternType="solid">
        <fgColor indexed="42"/>
        <bgColor indexed="64"/>
      </patternFill>
    </fill>
    <fill>
      <patternFill patternType="solid">
        <fgColor indexed="47"/>
        <bgColor indexed="64"/>
      </patternFill>
    </fill>
    <fill>
      <patternFill patternType="solid">
        <fgColor indexed="51"/>
        <bgColor indexed="64"/>
      </patternFill>
    </fill>
    <fill>
      <patternFill patternType="solid">
        <fgColor indexed="50"/>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s>
  <borders count="43">
    <border>
      <left/>
      <right/>
      <top/>
      <bottom/>
      <diagonal/>
    </border>
    <border>
      <left style="thin"/>
      <right style="thin"/>
      <top style="thin"/>
      <bottom style="thin"/>
    </border>
    <border>
      <left>
        <color indexed="63"/>
      </left>
      <right style="medium"/>
      <top>
        <color indexed="63"/>
      </top>
      <bottom>
        <color indexed="63"/>
      </bottom>
    </border>
    <border>
      <left style="thin"/>
      <right style="thin"/>
      <top>
        <color indexed="63"/>
      </top>
      <bottom style="medium"/>
    </border>
    <border>
      <left style="thin"/>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thin"/>
    </border>
    <border>
      <left>
        <color indexed="63"/>
      </left>
      <right style="medium"/>
      <top style="thin"/>
      <bottom>
        <color indexed="63"/>
      </bottom>
    </border>
    <border>
      <left style="medium"/>
      <right style="medium"/>
      <top style="medium"/>
      <bottom style="thin"/>
    </border>
    <border>
      <left style="medium"/>
      <right style="medium"/>
      <top style="thin"/>
      <bottom style="medium"/>
    </border>
    <border>
      <left style="thin"/>
      <right style="medium"/>
      <top style="medium"/>
      <bottom>
        <color indexed="63"/>
      </bottom>
    </border>
    <border>
      <left style="thin"/>
      <right style="thin"/>
      <top style="thin"/>
      <bottom>
        <color indexed="63"/>
      </bottom>
    </border>
    <border>
      <left style="medium"/>
      <right style="thin"/>
      <top style="medium"/>
      <bottom>
        <color indexed="63"/>
      </bottom>
    </border>
    <border>
      <left style="thin"/>
      <right style="thin"/>
      <top>
        <color indexed="63"/>
      </top>
      <bottom>
        <color indexed="63"/>
      </bottom>
    </border>
    <border>
      <left style="thin"/>
      <right style="thin"/>
      <top>
        <color indexed="63"/>
      </top>
      <bottom style="thin"/>
    </border>
    <border>
      <left style="medium"/>
      <right style="thin"/>
      <top style="medium"/>
      <bottom style="thin"/>
    </border>
    <border>
      <left style="thin"/>
      <right style="medium"/>
      <top style="medium"/>
      <bottom style="thin"/>
    </border>
    <border>
      <left style="medium"/>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style="thin"/>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medium"/>
      <right style="thin"/>
      <top>
        <color indexed="63"/>
      </top>
      <bottom style="medium"/>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style="thin"/>
      <right>
        <color indexed="63"/>
      </right>
      <top style="medium"/>
      <bottom style="thin"/>
    </border>
    <border>
      <left>
        <color indexed="63"/>
      </left>
      <right style="thin"/>
      <top style="medium"/>
      <bottom style="medium"/>
    </border>
    <border>
      <left style="thin"/>
      <right>
        <color indexed="63"/>
      </right>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240">
    <xf numFmtId="0" fontId="0" fillId="0" borderId="0" xfId="0" applyAlignment="1">
      <alignment/>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2"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1" xfId="0" applyFont="1" applyFill="1" applyBorder="1" applyAlignment="1">
      <alignment horizontal="center" vertical="center"/>
    </xf>
    <xf numFmtId="2" fontId="1" fillId="0" borderId="1" xfId="0" applyNumberFormat="1" applyFont="1" applyFill="1" applyBorder="1" applyAlignment="1">
      <alignment horizontal="center" vertical="center"/>
    </xf>
    <xf numFmtId="2" fontId="1"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192" fontId="1" fillId="0" borderId="1" xfId="0" applyNumberFormat="1" applyFont="1" applyFill="1" applyBorder="1" applyAlignment="1">
      <alignment horizontal="center" vertical="center"/>
    </xf>
    <xf numFmtId="192" fontId="1"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192" fontId="1"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xf>
    <xf numFmtId="2" fontId="1" fillId="0" borderId="1" xfId="0" applyNumberFormat="1" applyFont="1" applyFill="1" applyBorder="1" applyAlignment="1">
      <alignment horizontal="center" vertical="center" wrapText="1"/>
    </xf>
    <xf numFmtId="0" fontId="1" fillId="0" borderId="1" xfId="0" applyFont="1" applyFill="1" applyBorder="1" applyAlignment="1">
      <alignment horizontal="justify" vertical="top" wrapText="1"/>
    </xf>
    <xf numFmtId="0" fontId="7" fillId="2" borderId="1" xfId="0" applyFont="1" applyFill="1" applyBorder="1" applyAlignment="1">
      <alignment horizontal="justify" vertical="top" wrapText="1"/>
    </xf>
    <xf numFmtId="0" fontId="0" fillId="0" borderId="1" xfId="0" applyFont="1" applyBorder="1" applyAlignment="1">
      <alignment vertical="top" wrapText="1"/>
    </xf>
    <xf numFmtId="0" fontId="0" fillId="0" borderId="1" xfId="0" applyBorder="1" applyAlignment="1">
      <alignment vertical="top" wrapText="1"/>
    </xf>
    <xf numFmtId="0" fontId="0" fillId="0" borderId="1" xfId="0" applyFont="1" applyBorder="1" applyAlignment="1">
      <alignment horizontal="center" vertical="center" wrapText="1"/>
    </xf>
    <xf numFmtId="0" fontId="0" fillId="0" borderId="1" xfId="0" applyNumberFormat="1" applyBorder="1" applyAlignment="1">
      <alignment horizontal="center" vertical="center" wrapText="1"/>
    </xf>
    <xf numFmtId="180"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Font="1" applyBorder="1" applyAlignment="1">
      <alignment horizontal="justify" vertical="top" wrapText="1"/>
    </xf>
    <xf numFmtId="0" fontId="0" fillId="0" borderId="1" xfId="0" applyFont="1" applyFill="1" applyBorder="1" applyAlignment="1">
      <alignment horizontal="justify" vertical="top" wrapText="1"/>
    </xf>
    <xf numFmtId="0" fontId="0" fillId="0" borderId="1" xfId="0" applyFont="1" applyFill="1" applyBorder="1" applyAlignment="1">
      <alignment horizontal="justify" vertical="top" wrapText="1"/>
    </xf>
    <xf numFmtId="0" fontId="0" fillId="2" borderId="1" xfId="0" applyFont="1" applyFill="1" applyBorder="1" applyAlignment="1">
      <alignment horizontal="justify" vertical="top" wrapText="1"/>
    </xf>
    <xf numFmtId="0" fontId="0" fillId="2" borderId="1" xfId="0" applyFont="1" applyFill="1" applyBorder="1" applyAlignment="1">
      <alignment horizontal="justify" vertical="top" wrapText="1"/>
    </xf>
    <xf numFmtId="0" fontId="0" fillId="0" borderId="1" xfId="0" applyFont="1" applyBorder="1" applyAlignment="1">
      <alignment horizontal="justify" vertical="top" wrapText="1"/>
    </xf>
    <xf numFmtId="0" fontId="0" fillId="0" borderId="1" xfId="0" applyFont="1" applyFill="1" applyBorder="1" applyAlignment="1">
      <alignment horizontal="justify" vertical="top"/>
    </xf>
    <xf numFmtId="0" fontId="0" fillId="4" borderId="1" xfId="0" applyFont="1" applyFill="1" applyBorder="1" applyAlignment="1">
      <alignment horizontal="center" vertical="center" wrapText="1"/>
    </xf>
    <xf numFmtId="0" fontId="1" fillId="2" borderId="1" xfId="0" applyNumberFormat="1" applyFont="1" applyFill="1" applyBorder="1" applyAlignment="1">
      <alignment horizontal="justify" vertical="center" wrapText="1"/>
    </xf>
    <xf numFmtId="49" fontId="0" fillId="5" borderId="1" xfId="0" applyNumberFormat="1" applyFont="1" applyFill="1" applyBorder="1" applyAlignment="1">
      <alignment horizontal="center" vertical="center" wrapText="1"/>
    </xf>
    <xf numFmtId="0" fontId="1" fillId="0" borderId="1" xfId="0" applyFont="1" applyFill="1" applyBorder="1" applyAlignment="1">
      <alignment vertical="center"/>
    </xf>
    <xf numFmtId="0" fontId="1" fillId="2" borderId="1" xfId="0" applyFont="1" applyFill="1" applyBorder="1" applyAlignment="1">
      <alignment horizontal="center" vertical="center"/>
    </xf>
    <xf numFmtId="0" fontId="1" fillId="0" borderId="1" xfId="0" applyFont="1" applyFill="1" applyBorder="1" applyAlignment="1">
      <alignment vertical="center" wrapText="1"/>
    </xf>
    <xf numFmtId="0" fontId="1" fillId="2" borderId="1" xfId="0" applyFont="1" applyFill="1" applyBorder="1" applyAlignment="1">
      <alignment horizontal="justify" vertical="top" wrapText="1"/>
    </xf>
    <xf numFmtId="2" fontId="0" fillId="0" borderId="1" xfId="0" applyNumberFormat="1" applyFill="1" applyBorder="1" applyAlignment="1">
      <alignment horizontal="center" vertical="center"/>
    </xf>
    <xf numFmtId="0" fontId="1" fillId="0" borderId="1" xfId="19" applyNumberFormat="1" applyFont="1" applyFill="1" applyBorder="1" applyAlignment="1" applyProtection="1">
      <alignment vertical="center" wrapText="1"/>
      <protection locked="0"/>
    </xf>
    <xf numFmtId="0" fontId="0" fillId="0" borderId="1" xfId="0" applyFont="1" applyFill="1" applyBorder="1" applyAlignment="1">
      <alignment vertical="top" wrapText="1"/>
    </xf>
    <xf numFmtId="180" fontId="0" fillId="0" borderId="1" xfId="0" applyNumberFormat="1" applyBorder="1" applyAlignment="1">
      <alignment vertical="center"/>
    </xf>
    <xf numFmtId="0" fontId="0" fillId="0" borderId="1" xfId="0" applyFill="1" applyBorder="1" applyAlignment="1">
      <alignment vertical="top" wrapText="1"/>
    </xf>
    <xf numFmtId="0" fontId="0" fillId="0" borderId="0" xfId="0" applyFill="1" applyBorder="1" applyAlignment="1">
      <alignment/>
    </xf>
    <xf numFmtId="0" fontId="9" fillId="0" borderId="0" xfId="0" applyFont="1" applyFill="1" applyBorder="1" applyAlignment="1" applyProtection="1">
      <alignment vertical="center" wrapText="1"/>
      <protection/>
    </xf>
    <xf numFmtId="14" fontId="9" fillId="0" borderId="0" xfId="0" applyNumberFormat="1" applyFont="1" applyFill="1" applyBorder="1" applyAlignment="1" applyProtection="1">
      <alignment vertical="center" wrapText="1"/>
      <protection/>
    </xf>
    <xf numFmtId="14" fontId="0" fillId="0" borderId="0" xfId="0" applyNumberFormat="1" applyFill="1" applyBorder="1" applyAlignment="1">
      <alignment vertical="center" wrapText="1"/>
    </xf>
    <xf numFmtId="14" fontId="9" fillId="0" borderId="2" xfId="0" applyNumberFormat="1" applyFont="1" applyFill="1" applyBorder="1" applyAlignment="1" applyProtection="1">
      <alignment vertical="center" wrapText="1"/>
      <protection/>
    </xf>
    <xf numFmtId="9" fontId="0" fillId="6" borderId="1" xfId="0" applyNumberFormat="1" applyFont="1" applyFill="1" applyBorder="1" applyAlignment="1">
      <alignment/>
    </xf>
    <xf numFmtId="1" fontId="0" fillId="6" borderId="1" xfId="0" applyNumberFormat="1" applyFont="1" applyFill="1" applyBorder="1" applyAlignment="1">
      <alignment/>
    </xf>
    <xf numFmtId="0" fontId="0" fillId="0" borderId="0" xfId="0" applyFill="1" applyAlignment="1">
      <alignment/>
    </xf>
    <xf numFmtId="2" fontId="0" fillId="0" borderId="3" xfId="0" applyNumberFormat="1" applyFill="1" applyBorder="1" applyAlignment="1">
      <alignment/>
    </xf>
    <xf numFmtId="1" fontId="0" fillId="0" borderId="3" xfId="0" applyNumberFormat="1" applyFill="1" applyBorder="1" applyAlignment="1">
      <alignment/>
    </xf>
    <xf numFmtId="0" fontId="0" fillId="0" borderId="3" xfId="0" applyFill="1" applyBorder="1" applyAlignment="1">
      <alignment/>
    </xf>
    <xf numFmtId="0" fontId="0" fillId="0" borderId="4" xfId="0" applyFill="1" applyBorder="1" applyAlignment="1">
      <alignment/>
    </xf>
    <xf numFmtId="0" fontId="0" fillId="0" borderId="5" xfId="0" applyFill="1" applyBorder="1" applyAlignment="1">
      <alignment/>
    </xf>
    <xf numFmtId="0" fontId="0" fillId="0" borderId="6" xfId="0" applyFill="1" applyBorder="1" applyAlignment="1">
      <alignment/>
    </xf>
    <xf numFmtId="0" fontId="0" fillId="0" borderId="7" xfId="0" applyFill="1" applyBorder="1" applyAlignment="1">
      <alignment/>
    </xf>
    <xf numFmtId="0" fontId="0" fillId="0" borderId="0" xfId="0" applyFill="1" applyBorder="1" applyAlignment="1">
      <alignment/>
    </xf>
    <xf numFmtId="0" fontId="0" fillId="0" borderId="2" xfId="0" applyFill="1" applyBorder="1" applyAlignment="1">
      <alignment/>
    </xf>
    <xf numFmtId="0" fontId="9" fillId="0" borderId="7" xfId="0" applyFont="1" applyFill="1" applyBorder="1" applyAlignment="1">
      <alignment/>
    </xf>
    <xf numFmtId="0" fontId="9" fillId="0" borderId="0" xfId="0" applyFont="1" applyFill="1" applyBorder="1" applyAlignment="1">
      <alignment/>
    </xf>
    <xf numFmtId="0" fontId="0" fillId="0" borderId="7" xfId="0" applyFill="1" applyBorder="1" applyAlignment="1">
      <alignment/>
    </xf>
    <xf numFmtId="0" fontId="0" fillId="0" borderId="8" xfId="0" applyFill="1" applyBorder="1" applyAlignment="1">
      <alignment/>
    </xf>
    <xf numFmtId="0" fontId="0" fillId="0" borderId="9" xfId="0" applyFill="1" applyBorder="1" applyAlignment="1">
      <alignment/>
    </xf>
    <xf numFmtId="0" fontId="0" fillId="0" borderId="10" xfId="0" applyFill="1" applyBorder="1" applyAlignment="1">
      <alignment/>
    </xf>
    <xf numFmtId="1" fontId="0" fillId="0" borderId="11" xfId="0" applyNumberFormat="1" applyFill="1" applyBorder="1" applyAlignment="1">
      <alignment/>
    </xf>
    <xf numFmtId="181" fontId="0" fillId="0" borderId="12" xfId="0" applyNumberFormat="1" applyFill="1" applyBorder="1" applyAlignment="1">
      <alignment/>
    </xf>
    <xf numFmtId="10" fontId="0" fillId="0" borderId="13" xfId="0" applyNumberFormat="1" applyFill="1" applyBorder="1" applyAlignment="1">
      <alignment/>
    </xf>
    <xf numFmtId="10" fontId="0" fillId="0" borderId="14" xfId="0" applyNumberFormat="1" applyFill="1" applyBorder="1" applyAlignment="1">
      <alignment/>
    </xf>
    <xf numFmtId="0" fontId="0" fillId="7" borderId="0" xfId="0" applyFill="1" applyAlignment="1">
      <alignment/>
    </xf>
    <xf numFmtId="0" fontId="6" fillId="0" borderId="15"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0" fillId="0" borderId="1" xfId="0" applyFill="1" applyBorder="1" applyAlignment="1">
      <alignment horizontal="center"/>
    </xf>
    <xf numFmtId="0" fontId="0" fillId="8" borderId="1" xfId="0" applyFill="1" applyBorder="1" applyAlignment="1">
      <alignment horizontal="center" vertical="center"/>
    </xf>
    <xf numFmtId="9" fontId="0" fillId="6" borderId="1" xfId="0" applyNumberFormat="1" applyFont="1" applyFill="1" applyBorder="1" applyAlignment="1">
      <alignment horizontal="center" vertical="center"/>
    </xf>
    <xf numFmtId="1" fontId="0" fillId="6" borderId="1" xfId="0" applyNumberFormat="1" applyFont="1" applyFill="1" applyBorder="1" applyAlignment="1">
      <alignment horizontal="center" vertical="center"/>
    </xf>
    <xf numFmtId="0" fontId="1" fillId="0" borderId="16" xfId="0" applyFont="1" applyFill="1" applyBorder="1" applyAlignment="1">
      <alignment horizontal="justify" vertical="top"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1"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200" fontId="0" fillId="0"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19" applyNumberFormat="1" applyFont="1" applyFill="1" applyBorder="1" applyAlignment="1" applyProtection="1">
      <alignment horizontal="center" vertical="center" wrapText="1"/>
      <protection locked="0"/>
    </xf>
    <xf numFmtId="9" fontId="0" fillId="0" borderId="1" xfId="19" applyNumberFormat="1" applyFont="1" applyFill="1" applyBorder="1" applyAlignment="1" applyProtection="1">
      <alignment horizontal="center" vertical="center" wrapText="1"/>
      <protection locked="0"/>
    </xf>
    <xf numFmtId="0" fontId="1" fillId="8" borderId="1" xfId="0" applyFont="1" applyFill="1" applyBorder="1" applyAlignment="1">
      <alignment horizontal="center" vertical="center"/>
    </xf>
    <xf numFmtId="0" fontId="6" fillId="0" borderId="17" xfId="0" applyFont="1" applyFill="1" applyBorder="1" applyAlignment="1">
      <alignment horizontal="center" vertical="center" wrapText="1"/>
    </xf>
    <xf numFmtId="10" fontId="7" fillId="6" borderId="16" xfId="0" applyNumberFormat="1" applyFont="1" applyFill="1" applyBorder="1" applyAlignment="1">
      <alignment horizontal="center" vertical="center"/>
    </xf>
    <xf numFmtId="2" fontId="7" fillId="6" borderId="16" xfId="0" applyNumberFormat="1" applyFont="1" applyFill="1" applyBorder="1" applyAlignment="1">
      <alignment horizontal="center" vertical="center"/>
    </xf>
    <xf numFmtId="2" fontId="1" fillId="6" borderId="16" xfId="0" applyNumberFormat="1" applyFont="1" applyFill="1" applyBorder="1" applyAlignment="1">
      <alignment horizontal="center" vertical="center" wrapText="1"/>
    </xf>
    <xf numFmtId="0" fontId="6" fillId="6" borderId="1" xfId="0" applyFont="1" applyFill="1" applyBorder="1" applyAlignment="1">
      <alignment horizontal="center" vertical="center" wrapText="1"/>
    </xf>
    <xf numFmtId="0" fontId="0" fillId="6" borderId="1" xfId="0" applyFill="1" applyBorder="1" applyAlignment="1">
      <alignment horizontal="center" vertical="center"/>
    </xf>
    <xf numFmtId="0" fontId="0" fillId="0" borderId="1" xfId="0" applyFont="1" applyBorder="1" applyAlignment="1">
      <alignment horizontal="center" vertical="center"/>
    </xf>
    <xf numFmtId="0" fontId="0" fillId="8" borderId="1" xfId="0" applyNumberFormat="1" applyFont="1" applyFill="1" applyBorder="1" applyAlignment="1">
      <alignment horizontal="center" vertical="center"/>
    </xf>
    <xf numFmtId="0" fontId="4" fillId="0" borderId="0" xfId="15" applyFill="1" applyBorder="1" applyAlignment="1">
      <alignment/>
    </xf>
    <xf numFmtId="0" fontId="12" fillId="0" borderId="7" xfId="0" applyFont="1" applyFill="1" applyBorder="1" applyAlignment="1">
      <alignment/>
    </xf>
    <xf numFmtId="192" fontId="1" fillId="9" borderId="1" xfId="0" applyNumberFormat="1" applyFont="1" applyFill="1" applyBorder="1" applyAlignment="1">
      <alignment horizontal="center" vertical="center"/>
    </xf>
    <xf numFmtId="0" fontId="0" fillId="0" borderId="16" xfId="0" applyBorder="1" applyAlignment="1">
      <alignment vertical="top" wrapText="1"/>
    </xf>
    <xf numFmtId="0" fontId="0" fillId="0" borderId="18" xfId="0" applyBorder="1" applyAlignment="1">
      <alignment vertical="top" wrapText="1"/>
    </xf>
    <xf numFmtId="0" fontId="1" fillId="0" borderId="19" xfId="0" applyFont="1" applyFill="1" applyBorder="1" applyAlignment="1">
      <alignment vertical="top" wrapText="1"/>
    </xf>
    <xf numFmtId="0" fontId="0" fillId="9" borderId="1" xfId="0" applyFill="1" applyBorder="1" applyAlignment="1">
      <alignment horizontal="center" vertical="center" wrapText="1"/>
    </xf>
    <xf numFmtId="0" fontId="0" fillId="2" borderId="1" xfId="0" applyFill="1" applyBorder="1" applyAlignment="1">
      <alignment horizontal="justify" vertical="center" wrapText="1"/>
    </xf>
    <xf numFmtId="0" fontId="0" fillId="2" borderId="1" xfId="0" applyFill="1" applyBorder="1" applyAlignment="1">
      <alignment horizontal="justify" vertical="top" wrapText="1"/>
    </xf>
    <xf numFmtId="0" fontId="0" fillId="0" borderId="1" xfId="0" applyBorder="1" applyAlignment="1">
      <alignment vertical="top" wrapText="1"/>
    </xf>
    <xf numFmtId="0" fontId="0" fillId="9" borderId="16" xfId="0" applyFill="1" applyBorder="1" applyAlignment="1">
      <alignment horizontal="center" vertical="center" wrapText="1"/>
    </xf>
    <xf numFmtId="0" fontId="1" fillId="0" borderId="19" xfId="0" applyFont="1" applyFill="1" applyBorder="1" applyAlignment="1">
      <alignment horizontal="justify" vertical="top" wrapText="1"/>
    </xf>
    <xf numFmtId="0" fontId="0" fillId="2" borderId="18" xfId="0" applyFill="1" applyBorder="1" applyAlignment="1">
      <alignment horizontal="justify" vertical="top" wrapText="1"/>
    </xf>
    <xf numFmtId="49" fontId="0" fillId="5"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horizontal="justify" vertical="top" wrapText="1"/>
    </xf>
    <xf numFmtId="0" fontId="0" fillId="0" borderId="1" xfId="0" applyFont="1" applyFill="1" applyBorder="1" applyAlignment="1">
      <alignment horizontal="justify" vertical="top" wrapText="1"/>
    </xf>
    <xf numFmtId="0" fontId="0" fillId="4" borderId="1" xfId="0" applyFont="1" applyFill="1" applyBorder="1" applyAlignment="1">
      <alignment horizontal="center" vertical="center" wrapText="1"/>
    </xf>
    <xf numFmtId="0" fontId="0" fillId="2" borderId="1" xfId="0" applyFont="1" applyFill="1" applyBorder="1" applyAlignment="1">
      <alignment horizontal="justify" vertical="top" wrapText="1"/>
    </xf>
    <xf numFmtId="0" fontId="0" fillId="4" borderId="1" xfId="0" applyFill="1" applyBorder="1" applyAlignment="1">
      <alignment horizontal="center" vertical="center" wrapText="1"/>
    </xf>
    <xf numFmtId="0" fontId="0" fillId="0" borderId="1" xfId="0" applyFont="1" applyBorder="1" applyAlignment="1">
      <alignment horizontal="justify" vertical="top" wrapText="1"/>
    </xf>
    <xf numFmtId="0" fontId="0" fillId="2" borderId="16" xfId="0" applyFill="1" applyBorder="1" applyAlignment="1">
      <alignment horizontal="justify" vertical="top" wrapText="1"/>
    </xf>
    <xf numFmtId="0" fontId="1" fillId="2" borderId="1" xfId="0" applyFont="1" applyFill="1" applyBorder="1" applyAlignment="1">
      <alignment horizontal="justify" vertical="center" wrapText="1"/>
    </xf>
    <xf numFmtId="0" fontId="0" fillId="2" borderId="1" xfId="0" applyFont="1" applyFill="1" applyBorder="1" applyAlignment="1">
      <alignment horizontal="justify" vertical="top" wrapText="1"/>
    </xf>
    <xf numFmtId="0" fontId="9" fillId="0" borderId="6" xfId="0" applyFont="1" applyFill="1" applyBorder="1" applyAlignment="1">
      <alignment horizontal="left"/>
    </xf>
    <xf numFmtId="0" fontId="0" fillId="0" borderId="16" xfId="0" applyFill="1" applyBorder="1" applyAlignment="1">
      <alignment vertical="center" wrapText="1"/>
    </xf>
    <xf numFmtId="0" fontId="0" fillId="0" borderId="18" xfId="0" applyFill="1" applyBorder="1" applyAlignment="1">
      <alignment vertical="center" wrapText="1"/>
    </xf>
    <xf numFmtId="0" fontId="10" fillId="0" borderId="20" xfId="0" applyFont="1" applyFill="1" applyBorder="1" applyAlignment="1">
      <alignment horizontal="center"/>
    </xf>
    <xf numFmtId="0" fontId="10" fillId="0" borderId="21" xfId="0" applyFont="1" applyFill="1" applyBorder="1" applyAlignment="1">
      <alignment horizontal="center"/>
    </xf>
    <xf numFmtId="0" fontId="0" fillId="0" borderId="0" xfId="0" applyFill="1" applyAlignment="1">
      <alignment horizontal="center"/>
    </xf>
    <xf numFmtId="0" fontId="9" fillId="0" borderId="22" xfId="0" applyFont="1" applyFill="1" applyBorder="1" applyAlignment="1">
      <alignment horizontal="left"/>
    </xf>
    <xf numFmtId="0" fontId="9" fillId="0" borderId="5" xfId="0" applyFont="1" applyFill="1" applyBorder="1" applyAlignment="1">
      <alignment horizontal="left"/>
    </xf>
    <xf numFmtId="0" fontId="0" fillId="9" borderId="18" xfId="0" applyFill="1" applyBorder="1" applyAlignment="1">
      <alignment horizontal="center" vertical="center" wrapText="1"/>
    </xf>
    <xf numFmtId="0" fontId="1" fillId="0" borderId="19" xfId="0" applyFont="1" applyFill="1" applyBorder="1" applyAlignment="1">
      <alignment horizontal="center" vertical="center" wrapText="1"/>
    </xf>
    <xf numFmtId="0" fontId="0" fillId="2" borderId="16" xfId="0" applyFill="1" applyBorder="1" applyAlignment="1">
      <alignment horizontal="justify" vertical="center" wrapText="1"/>
    </xf>
    <xf numFmtId="0" fontId="0" fillId="2" borderId="18" xfId="0" applyFill="1" applyBorder="1" applyAlignment="1">
      <alignment horizontal="justify" vertical="center" wrapText="1"/>
    </xf>
    <xf numFmtId="0" fontId="1" fillId="0" borderId="19" xfId="0" applyFont="1" applyFill="1" applyBorder="1" applyAlignment="1">
      <alignment horizontal="justify" vertical="center" wrapText="1"/>
    </xf>
    <xf numFmtId="0" fontId="7" fillId="2" borderId="1" xfId="0"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0" borderId="16" xfId="0" applyFont="1" applyFill="1" applyBorder="1" applyAlignment="1">
      <alignment horizontal="justify" vertical="center" wrapText="1"/>
    </xf>
    <xf numFmtId="0" fontId="0" fillId="2" borderId="1" xfId="0" applyFont="1" applyFill="1" applyBorder="1" applyAlignment="1">
      <alignment horizontal="center" vertical="top" wrapText="1"/>
    </xf>
    <xf numFmtId="0" fontId="0" fillId="2" borderId="1" xfId="0" applyFill="1" applyBorder="1" applyAlignment="1">
      <alignment horizontal="center" vertical="top" wrapText="1"/>
    </xf>
    <xf numFmtId="0" fontId="0" fillId="0" borderId="1" xfId="0" applyFont="1" applyBorder="1" applyAlignment="1">
      <alignment vertical="center" wrapText="1"/>
    </xf>
    <xf numFmtId="0" fontId="0" fillId="0" borderId="1" xfId="0" applyBorder="1" applyAlignment="1">
      <alignment vertical="center" wrapText="1"/>
    </xf>
    <xf numFmtId="0" fontId="0" fillId="0" borderId="1" xfId="0" applyBorder="1" applyAlignment="1">
      <alignment vertical="center"/>
    </xf>
    <xf numFmtId="0" fontId="10" fillId="3"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16" xfId="0" applyFont="1" applyFill="1" applyBorder="1" applyAlignment="1">
      <alignment horizontal="justify" vertical="top" wrapText="1"/>
    </xf>
    <xf numFmtId="0" fontId="1" fillId="0" borderId="18" xfId="0" applyFont="1" applyFill="1" applyBorder="1" applyAlignment="1">
      <alignment horizontal="justify" vertical="top" wrapText="1"/>
    </xf>
    <xf numFmtId="0" fontId="0" fillId="0" borderId="18" xfId="0" applyBorder="1" applyAlignment="1">
      <alignment horizontal="justify" wrapText="1"/>
    </xf>
    <xf numFmtId="0" fontId="0" fillId="0" borderId="19" xfId="0" applyBorder="1" applyAlignment="1">
      <alignment horizontal="justify" wrapText="1"/>
    </xf>
    <xf numFmtId="0" fontId="1" fillId="3" borderId="1" xfId="0" applyNumberFormat="1" applyFont="1" applyFill="1" applyBorder="1" applyAlignment="1">
      <alignment horizontal="center" vertical="center" wrapText="1"/>
    </xf>
    <xf numFmtId="0" fontId="0" fillId="0" borderId="1" xfId="0" applyBorder="1" applyAlignment="1">
      <alignment vertical="center" wrapText="1"/>
    </xf>
    <xf numFmtId="0" fontId="0" fillId="3" borderId="1" xfId="0"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0" fillId="2" borderId="1" xfId="0" applyFill="1" applyBorder="1" applyAlignment="1">
      <alignment horizontal="center" vertical="center" wrapText="1"/>
    </xf>
    <xf numFmtId="0" fontId="1" fillId="2" borderId="1" xfId="0" applyNumberFormat="1" applyFont="1" applyFill="1" applyBorder="1" applyAlignment="1">
      <alignment horizontal="left" vertical="center" wrapText="1"/>
    </xf>
    <xf numFmtId="0" fontId="0" fillId="2" borderId="1" xfId="0" applyFill="1" applyBorder="1" applyAlignment="1">
      <alignment horizontal="left" vertical="center" wrapText="1"/>
    </xf>
    <xf numFmtId="0" fontId="1" fillId="0" borderId="1" xfId="0" applyFont="1" applyFill="1" applyBorder="1" applyAlignment="1">
      <alignment vertical="top" wrapText="1"/>
    </xf>
    <xf numFmtId="0" fontId="0" fillId="2" borderId="1" xfId="0" applyFill="1" applyBorder="1" applyAlignment="1">
      <alignment vertical="center" wrapText="1"/>
    </xf>
    <xf numFmtId="49" fontId="1" fillId="3" borderId="1" xfId="0" applyNumberFormat="1" applyFont="1" applyFill="1" applyBorder="1" applyAlignment="1">
      <alignment horizontal="center" vertical="center" wrapText="1"/>
    </xf>
    <xf numFmtId="0" fontId="11" fillId="0" borderId="22" xfId="0" applyFont="1" applyFill="1" applyBorder="1" applyAlignment="1">
      <alignment horizontal="center" wrapText="1"/>
    </xf>
    <xf numFmtId="0" fontId="11" fillId="0" borderId="5" xfId="0" applyFont="1" applyFill="1" applyBorder="1" applyAlignment="1">
      <alignment horizontal="center" wrapText="1"/>
    </xf>
    <xf numFmtId="0" fontId="11" fillId="0" borderId="6" xfId="0" applyFont="1" applyFill="1" applyBorder="1" applyAlignment="1">
      <alignment horizontal="center" wrapText="1"/>
    </xf>
    <xf numFmtId="0" fontId="9" fillId="0" borderId="7" xfId="0" applyFont="1" applyFill="1" applyBorder="1" applyAlignment="1" applyProtection="1">
      <alignment horizontal="center" vertical="center" wrapText="1"/>
      <protection/>
    </xf>
    <xf numFmtId="0" fontId="9" fillId="0" borderId="0" xfId="0" applyFont="1" applyFill="1" applyBorder="1" applyAlignment="1" applyProtection="1">
      <alignment horizontal="center" vertical="center" wrapText="1"/>
      <protection/>
    </xf>
    <xf numFmtId="0" fontId="9" fillId="0" borderId="2" xfId="0" applyFont="1" applyFill="1" applyBorder="1" applyAlignment="1" applyProtection="1">
      <alignment horizontal="center" vertical="center" wrapText="1"/>
      <protection/>
    </xf>
    <xf numFmtId="0" fontId="0" fillId="0" borderId="0" xfId="0" applyFill="1" applyBorder="1" applyAlignment="1">
      <alignment horizontal="center" vertical="center" wrapText="1"/>
    </xf>
    <xf numFmtId="0" fontId="0" fillId="0" borderId="2" xfId="0" applyFill="1" applyBorder="1" applyAlignment="1">
      <alignment horizontal="center" vertical="center" wrapText="1"/>
    </xf>
    <xf numFmtId="0" fontId="9" fillId="0" borderId="7" xfId="0" applyFont="1" applyFill="1" applyBorder="1" applyAlignment="1" applyProtection="1">
      <alignment horizontal="left" vertical="center" wrapText="1"/>
      <protection/>
    </xf>
    <xf numFmtId="0" fontId="9" fillId="0" borderId="0" xfId="0" applyFont="1" applyFill="1" applyBorder="1" applyAlignment="1" applyProtection="1">
      <alignment horizontal="left" vertical="center" wrapText="1"/>
      <protection/>
    </xf>
    <xf numFmtId="0" fontId="0" fillId="0" borderId="0" xfId="0" applyFill="1" applyBorder="1" applyAlignment="1">
      <alignment horizontal="left" vertical="center" wrapText="1"/>
    </xf>
    <xf numFmtId="0" fontId="0" fillId="0" borderId="2" xfId="0" applyFill="1" applyBorder="1" applyAlignment="1">
      <alignment horizontal="left" vertical="center" wrapText="1"/>
    </xf>
    <xf numFmtId="0" fontId="9" fillId="0" borderId="2" xfId="0" applyFont="1" applyFill="1" applyBorder="1" applyAlignment="1" applyProtection="1">
      <alignment horizontal="left" vertical="center" wrapText="1"/>
      <protection/>
    </xf>
    <xf numFmtId="0" fontId="11" fillId="7" borderId="8" xfId="0" applyFont="1" applyFill="1" applyBorder="1" applyAlignment="1">
      <alignment horizontal="left"/>
    </xf>
    <xf numFmtId="0" fontId="11" fillId="7" borderId="9" xfId="0" applyFont="1" applyFill="1" applyBorder="1" applyAlignment="1">
      <alignment horizontal="left"/>
    </xf>
    <xf numFmtId="0" fontId="11" fillId="7" borderId="10" xfId="0" applyFont="1" applyFill="1" applyBorder="1" applyAlignment="1">
      <alignment horizontal="left"/>
    </xf>
    <xf numFmtId="15" fontId="11" fillId="7" borderId="23" xfId="0" applyNumberFormat="1" applyFont="1" applyFill="1" applyBorder="1" applyAlignment="1">
      <alignment horizontal="center"/>
    </xf>
    <xf numFmtId="0" fontId="11" fillId="7" borderId="24" xfId="0" applyFont="1" applyFill="1" applyBorder="1" applyAlignment="1">
      <alignment horizontal="center"/>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8" borderId="25" xfId="0" applyFont="1" applyFill="1" applyBorder="1" applyAlignment="1">
      <alignment horizontal="center" vertical="center" wrapText="1"/>
    </xf>
    <xf numFmtId="0" fontId="6" fillId="8" borderId="26" xfId="0" applyFont="1" applyFill="1" applyBorder="1" applyAlignment="1">
      <alignment horizontal="center" vertical="center" wrapText="1"/>
    </xf>
    <xf numFmtId="0" fontId="6" fillId="6" borderId="25" xfId="0" applyFont="1" applyFill="1" applyBorder="1" applyAlignment="1">
      <alignment horizontal="center" vertical="center" wrapText="1"/>
    </xf>
    <xf numFmtId="0" fontId="6" fillId="6" borderId="26" xfId="0" applyFont="1" applyFill="1" applyBorder="1" applyAlignment="1">
      <alignment horizontal="center" vertical="center" wrapText="1"/>
    </xf>
    <xf numFmtId="0" fontId="0" fillId="0" borderId="1" xfId="0" applyBorder="1" applyAlignment="1">
      <alignment horizontal="left" vertical="center" wrapText="1"/>
    </xf>
    <xf numFmtId="0" fontId="1" fillId="0" borderId="1" xfId="0" applyFont="1" applyFill="1" applyBorder="1" applyAlignment="1">
      <alignment vertical="center" wrapText="1"/>
    </xf>
    <xf numFmtId="0" fontId="1" fillId="3" borderId="1" xfId="0" applyFont="1" applyFill="1" applyBorder="1" applyAlignment="1">
      <alignment horizontal="center" vertical="center" wrapText="1"/>
    </xf>
    <xf numFmtId="0" fontId="0" fillId="0" borderId="1" xfId="0" applyFill="1" applyBorder="1" applyAlignment="1">
      <alignment horizontal="center"/>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7" fillId="0" borderId="16" xfId="0" applyFont="1" applyFill="1" applyBorder="1" applyAlignment="1">
      <alignment horizontal="left" vertical="center" wrapText="1"/>
    </xf>
    <xf numFmtId="0" fontId="7" fillId="0" borderId="18" xfId="0" applyFont="1" applyBorder="1" applyAlignment="1">
      <alignment/>
    </xf>
    <xf numFmtId="0" fontId="7" fillId="0" borderId="19" xfId="0" applyFont="1" applyBorder="1" applyAlignment="1">
      <alignment/>
    </xf>
    <xf numFmtId="0" fontId="1" fillId="0" borderId="16" xfId="0" applyFont="1" applyFill="1" applyBorder="1" applyAlignment="1">
      <alignment vertical="top" wrapText="1"/>
    </xf>
    <xf numFmtId="0" fontId="1" fillId="0" borderId="18" xfId="0" applyFont="1" applyBorder="1" applyAlignment="1">
      <alignment vertical="top" wrapText="1"/>
    </xf>
    <xf numFmtId="0" fontId="1" fillId="0" borderId="19" xfId="0" applyFont="1" applyBorder="1" applyAlignment="1">
      <alignment vertical="top" wrapText="1"/>
    </xf>
    <xf numFmtId="0" fontId="0" fillId="0" borderId="1" xfId="0" applyFill="1" applyBorder="1" applyAlignment="1">
      <alignment horizontal="center" vertical="center" wrapText="1"/>
    </xf>
    <xf numFmtId="0" fontId="0" fillId="0" borderId="1" xfId="0" applyFill="1" applyBorder="1" applyAlignment="1">
      <alignment horizontal="left" vertical="center" wrapText="1"/>
    </xf>
    <xf numFmtId="0" fontId="9" fillId="3" borderId="1" xfId="0" applyFont="1" applyFill="1" applyBorder="1" applyAlignment="1">
      <alignment horizontal="center" vertical="center" wrapText="1"/>
    </xf>
    <xf numFmtId="0" fontId="9" fillId="0" borderId="30"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0" fillId="0" borderId="1" xfId="0" applyFont="1" applyBorder="1" applyAlignment="1">
      <alignment horizontal="justify" vertical="top" wrapText="1"/>
    </xf>
    <xf numFmtId="0" fontId="0" fillId="0" borderId="0" xfId="0" applyAlignment="1">
      <alignment/>
    </xf>
    <xf numFmtId="0" fontId="0" fillId="0" borderId="23" xfId="0" applyFill="1" applyBorder="1" applyAlignment="1">
      <alignment horizontal="center"/>
    </xf>
    <xf numFmtId="0" fontId="0" fillId="0" borderId="24" xfId="0" applyFill="1" applyBorder="1" applyAlignment="1">
      <alignment horizontal="center"/>
    </xf>
    <xf numFmtId="0" fontId="0" fillId="0" borderId="23"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24" xfId="0" applyFill="1" applyBorder="1" applyAlignment="1">
      <alignment horizontal="center" vertical="center" wrapText="1"/>
    </xf>
    <xf numFmtId="0" fontId="10" fillId="0" borderId="33" xfId="0" applyFont="1" applyFill="1" applyBorder="1" applyAlignment="1">
      <alignment horizontal="center"/>
    </xf>
    <xf numFmtId="0" fontId="0" fillId="0" borderId="23" xfId="0" applyFill="1" applyBorder="1" applyAlignment="1">
      <alignment horizontal="left" vertical="center" wrapText="1"/>
    </xf>
    <xf numFmtId="0" fontId="0" fillId="0" borderId="32" xfId="0" applyBorder="1" applyAlignment="1">
      <alignment horizontal="left" vertical="center" wrapText="1"/>
    </xf>
    <xf numFmtId="0" fontId="0" fillId="0" borderId="34" xfId="0" applyBorder="1" applyAlignment="1">
      <alignment horizontal="left" vertical="center" wrapText="1"/>
    </xf>
    <xf numFmtId="0" fontId="0" fillId="0" borderId="35" xfId="0" applyFill="1" applyBorder="1" applyAlignment="1">
      <alignment horizontal="left" vertical="center"/>
    </xf>
    <xf numFmtId="0" fontId="0" fillId="0" borderId="5" xfId="0" applyBorder="1" applyAlignment="1">
      <alignment/>
    </xf>
    <xf numFmtId="0" fontId="0" fillId="0" borderId="6" xfId="0" applyBorder="1" applyAlignment="1">
      <alignment/>
    </xf>
    <xf numFmtId="0" fontId="0" fillId="0" borderId="36" xfId="0" applyFill="1" applyBorder="1" applyAlignment="1">
      <alignment horizontal="left" vertical="center"/>
    </xf>
    <xf numFmtId="0" fontId="0" fillId="0" borderId="37" xfId="0" applyBorder="1" applyAlignment="1">
      <alignment/>
    </xf>
    <xf numFmtId="0" fontId="0" fillId="0" borderId="38" xfId="0" applyBorder="1" applyAlignment="1">
      <alignment/>
    </xf>
    <xf numFmtId="0" fontId="0" fillId="2" borderId="23" xfId="0" applyFill="1" applyBorder="1" applyAlignment="1">
      <alignment horizontal="center"/>
    </xf>
    <xf numFmtId="0" fontId="0" fillId="2" borderId="24" xfId="0" applyFill="1" applyBorder="1" applyAlignment="1">
      <alignment horizontal="center"/>
    </xf>
    <xf numFmtId="0" fontId="10" fillId="0" borderId="39" xfId="0" applyFont="1" applyFill="1" applyBorder="1" applyAlignment="1">
      <alignment horizontal="center"/>
    </xf>
    <xf numFmtId="0" fontId="10" fillId="0" borderId="40" xfId="0" applyFont="1" applyFill="1" applyBorder="1" applyAlignment="1">
      <alignment horizontal="center"/>
    </xf>
    <xf numFmtId="0" fontId="10" fillId="0" borderId="41" xfId="0" applyFont="1" applyFill="1" applyBorder="1" applyAlignment="1">
      <alignment horizontal="center"/>
    </xf>
    <xf numFmtId="0" fontId="10" fillId="0" borderId="36" xfId="0" applyFont="1" applyFill="1" applyBorder="1" applyAlignment="1">
      <alignment horizontal="center"/>
    </xf>
    <xf numFmtId="0" fontId="9" fillId="0" borderId="23" xfId="0" applyFont="1" applyFill="1" applyBorder="1" applyAlignment="1">
      <alignment horizontal="center"/>
    </xf>
    <xf numFmtId="0" fontId="9" fillId="0" borderId="32" xfId="0" applyFont="1" applyFill="1" applyBorder="1" applyAlignment="1">
      <alignment horizontal="center"/>
    </xf>
    <xf numFmtId="0" fontId="9" fillId="0" borderId="24" xfId="0" applyFont="1" applyFill="1" applyBorder="1" applyAlignment="1">
      <alignment horizontal="center"/>
    </xf>
    <xf numFmtId="0" fontId="12" fillId="0" borderId="22" xfId="0" applyFont="1" applyFill="1" applyBorder="1" applyAlignment="1">
      <alignment/>
    </xf>
    <xf numFmtId="0" fontId="0" fillId="0" borderId="5" xfId="0" applyFill="1" applyBorder="1" applyAlignment="1">
      <alignment/>
    </xf>
    <xf numFmtId="0" fontId="0" fillId="6" borderId="23" xfId="0" applyFill="1" applyBorder="1" applyAlignment="1">
      <alignment horizontal="center"/>
    </xf>
    <xf numFmtId="0" fontId="0" fillId="6" borderId="24" xfId="0" applyFill="1" applyBorder="1" applyAlignment="1">
      <alignment horizontal="center"/>
    </xf>
    <xf numFmtId="180" fontId="0" fillId="0" borderId="1" xfId="0" applyNumberFormat="1" applyFill="1" applyBorder="1" applyAlignment="1">
      <alignment horizontal="center" vertical="center"/>
    </xf>
    <xf numFmtId="180" fontId="0" fillId="0" borderId="1" xfId="0" applyNumberFormat="1" applyFill="1" applyBorder="1" applyAlignment="1">
      <alignment vertical="center"/>
    </xf>
    <xf numFmtId="0" fontId="0" fillId="0" borderId="42" xfId="0" applyFill="1" applyBorder="1" applyAlignment="1">
      <alignment horizontal="center"/>
    </xf>
  </cellXfs>
  <cellStyles count="11">
    <cellStyle name="Normal" xfId="0"/>
    <cellStyle name="Hyperlink" xfId="15"/>
    <cellStyle name="Followed Hyperlink" xfId="16"/>
    <cellStyle name="Comma" xfId="17"/>
    <cellStyle name="Comma [0]" xfId="18"/>
    <cellStyle name="Currency" xfId="19"/>
    <cellStyle name="Currency [0]" xfId="20"/>
    <cellStyle name="Moneda 2" xfId="21"/>
    <cellStyle name="Normal 4" xfId="22"/>
    <cellStyle name="Normal 5"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xdr:row>
      <xdr:rowOff>76200</xdr:rowOff>
    </xdr:from>
    <xdr:to>
      <xdr:col>3</xdr:col>
      <xdr:colOff>57150</xdr:colOff>
      <xdr:row>3</xdr:row>
      <xdr:rowOff>133350</xdr:rowOff>
    </xdr:to>
    <xdr:pic>
      <xdr:nvPicPr>
        <xdr:cNvPr id="1" name="7 Imagen"/>
        <xdr:cNvPicPr preferRelativeResize="1">
          <a:picLocks noChangeAspect="1"/>
        </xdr:cNvPicPr>
      </xdr:nvPicPr>
      <xdr:blipFill>
        <a:blip r:embed="rId1"/>
        <a:stretch>
          <a:fillRect/>
        </a:stretch>
      </xdr:blipFill>
      <xdr:spPr>
        <a:xfrm>
          <a:off x="171450" y="266700"/>
          <a:ext cx="224790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ordonezm@procuraduria.gov.co"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sheetPr>
  <dimension ref="A1:U104"/>
  <sheetViews>
    <sheetView tabSelected="1" zoomScale="90" zoomScaleNormal="90" zoomScaleSheetLayoutView="100" workbookViewId="0" topLeftCell="G85">
      <selection activeCell="O111" sqref="O111"/>
    </sheetView>
  </sheetViews>
  <sheetFormatPr defaultColWidth="11.421875" defaultRowHeight="12.75"/>
  <cols>
    <col min="1" max="1" width="12.57421875" style="0" customWidth="1"/>
    <col min="6" max="6" width="13.140625" style="0" customWidth="1"/>
    <col min="7" max="7" width="12.8515625" style="0" customWidth="1"/>
    <col min="9" max="9" width="13.421875" style="0" customWidth="1"/>
  </cols>
  <sheetData>
    <row r="1" spans="1:21" ht="15">
      <c r="A1" s="160"/>
      <c r="B1" s="161"/>
      <c r="C1" s="161"/>
      <c r="D1" s="161"/>
      <c r="E1" s="161"/>
      <c r="F1" s="161"/>
      <c r="G1" s="161"/>
      <c r="H1" s="161"/>
      <c r="I1" s="161"/>
      <c r="J1" s="161"/>
      <c r="K1" s="161"/>
      <c r="L1" s="161"/>
      <c r="M1" s="161"/>
      <c r="N1" s="161"/>
      <c r="O1" s="161"/>
      <c r="P1" s="161"/>
      <c r="Q1" s="161"/>
      <c r="R1" s="161"/>
      <c r="S1" s="161"/>
      <c r="T1" s="162"/>
      <c r="U1" s="46"/>
    </row>
    <row r="2" spans="1:21" ht="12.75">
      <c r="A2" s="163" t="s">
        <v>79</v>
      </c>
      <c r="B2" s="164"/>
      <c r="C2" s="164"/>
      <c r="D2" s="164"/>
      <c r="E2" s="164"/>
      <c r="F2" s="164"/>
      <c r="G2" s="164"/>
      <c r="H2" s="164"/>
      <c r="I2" s="164"/>
      <c r="J2" s="164"/>
      <c r="K2" s="164"/>
      <c r="L2" s="164"/>
      <c r="M2" s="164"/>
      <c r="N2" s="164"/>
      <c r="O2" s="164"/>
      <c r="P2" s="164"/>
      <c r="Q2" s="164"/>
      <c r="R2" s="164"/>
      <c r="S2" s="164"/>
      <c r="T2" s="165"/>
      <c r="U2" s="46"/>
    </row>
    <row r="3" spans="1:21" ht="27.75" customHeight="1">
      <c r="A3" s="163" t="s">
        <v>80</v>
      </c>
      <c r="B3" s="164"/>
      <c r="C3" s="164"/>
      <c r="D3" s="164"/>
      <c r="E3" s="164"/>
      <c r="F3" s="164"/>
      <c r="G3" s="164"/>
      <c r="H3" s="164"/>
      <c r="I3" s="164"/>
      <c r="J3" s="164"/>
      <c r="K3" s="164"/>
      <c r="L3" s="164"/>
      <c r="M3" s="164"/>
      <c r="N3" s="164"/>
      <c r="O3" s="164"/>
      <c r="P3" s="164"/>
      <c r="Q3" s="164"/>
      <c r="R3" s="164"/>
      <c r="S3" s="164"/>
      <c r="T3" s="165"/>
      <c r="U3" s="46"/>
    </row>
    <row r="4" spans="1:21" ht="15.75" customHeight="1">
      <c r="A4" s="163" t="s">
        <v>81</v>
      </c>
      <c r="B4" s="164"/>
      <c r="C4" s="164"/>
      <c r="D4" s="164"/>
      <c r="E4" s="164"/>
      <c r="F4" s="164"/>
      <c r="G4" s="164"/>
      <c r="H4" s="164"/>
      <c r="I4" s="164"/>
      <c r="J4" s="164"/>
      <c r="K4" s="164"/>
      <c r="L4" s="164"/>
      <c r="M4" s="164"/>
      <c r="N4" s="164"/>
      <c r="O4" s="164"/>
      <c r="P4" s="164"/>
      <c r="Q4" s="164"/>
      <c r="R4" s="164"/>
      <c r="S4" s="164"/>
      <c r="T4" s="165"/>
      <c r="U4" s="46"/>
    </row>
    <row r="5" spans="1:21" ht="12.75">
      <c r="A5" s="163"/>
      <c r="B5" s="166"/>
      <c r="C5" s="166"/>
      <c r="D5" s="166"/>
      <c r="E5" s="166"/>
      <c r="F5" s="166"/>
      <c r="G5" s="166"/>
      <c r="H5" s="166"/>
      <c r="I5" s="166"/>
      <c r="J5" s="166"/>
      <c r="K5" s="166"/>
      <c r="L5" s="166"/>
      <c r="M5" s="166"/>
      <c r="N5" s="166"/>
      <c r="O5" s="164"/>
      <c r="P5" s="166"/>
      <c r="Q5" s="166"/>
      <c r="R5" s="166"/>
      <c r="S5" s="166"/>
      <c r="T5" s="167"/>
      <c r="U5" s="46"/>
    </row>
    <row r="6" spans="1:21" ht="12.75">
      <c r="A6" s="168" t="s">
        <v>109</v>
      </c>
      <c r="B6" s="169"/>
      <c r="C6" s="169"/>
      <c r="D6" s="170"/>
      <c r="E6" s="170"/>
      <c r="F6" s="170"/>
      <c r="G6" s="170"/>
      <c r="H6" s="170"/>
      <c r="I6" s="170"/>
      <c r="J6" s="170"/>
      <c r="K6" s="170"/>
      <c r="L6" s="170"/>
      <c r="M6" s="170"/>
      <c r="N6" s="170"/>
      <c r="O6" s="169" t="s">
        <v>342</v>
      </c>
      <c r="P6" s="169"/>
      <c r="Q6" s="169"/>
      <c r="R6" s="170"/>
      <c r="S6" s="170"/>
      <c r="T6" s="171"/>
      <c r="U6" s="46"/>
    </row>
    <row r="7" spans="1:21" ht="12.75">
      <c r="A7" s="168" t="s">
        <v>110</v>
      </c>
      <c r="B7" s="170"/>
      <c r="C7" s="170"/>
      <c r="D7" s="170"/>
      <c r="E7" s="170"/>
      <c r="F7" s="170"/>
      <c r="G7" s="170"/>
      <c r="H7" s="170"/>
      <c r="I7" s="170"/>
      <c r="J7" s="170"/>
      <c r="K7" s="170"/>
      <c r="L7" s="170"/>
      <c r="M7" s="170"/>
      <c r="N7" s="170"/>
      <c r="O7" s="169"/>
      <c r="P7" s="170"/>
      <c r="Q7" s="170"/>
      <c r="R7" s="170"/>
      <c r="S7" s="170"/>
      <c r="T7" s="171"/>
      <c r="U7" s="46"/>
    </row>
    <row r="8" spans="1:21" ht="12.75">
      <c r="A8" s="168" t="s">
        <v>111</v>
      </c>
      <c r="B8" s="170"/>
      <c r="C8" s="170"/>
      <c r="D8" s="170"/>
      <c r="E8" s="170"/>
      <c r="F8" s="170"/>
      <c r="G8" s="170"/>
      <c r="H8" s="170"/>
      <c r="I8" s="170"/>
      <c r="J8" s="170"/>
      <c r="K8" s="170"/>
      <c r="L8" s="170"/>
      <c r="M8" s="170"/>
      <c r="N8" s="170"/>
      <c r="O8" s="169"/>
      <c r="P8" s="170"/>
      <c r="Q8" s="170"/>
      <c r="R8" s="170"/>
      <c r="S8" s="170"/>
      <c r="T8" s="171"/>
      <c r="U8" s="46"/>
    </row>
    <row r="9" spans="1:21" ht="12.75">
      <c r="A9" s="168" t="s">
        <v>228</v>
      </c>
      <c r="B9" s="169"/>
      <c r="C9" s="170"/>
      <c r="D9" s="169"/>
      <c r="E9" s="169"/>
      <c r="F9" s="169"/>
      <c r="G9" s="169"/>
      <c r="H9" s="169"/>
      <c r="I9" s="169"/>
      <c r="J9" s="169"/>
      <c r="K9" s="169"/>
      <c r="L9" s="169"/>
      <c r="M9" s="169"/>
      <c r="N9" s="169"/>
      <c r="O9" s="169"/>
      <c r="P9" s="169"/>
      <c r="Q9" s="170"/>
      <c r="R9" s="169"/>
      <c r="S9" s="169"/>
      <c r="T9" s="172"/>
      <c r="U9" s="46"/>
    </row>
    <row r="10" spans="1:21" ht="13.5" thickBot="1">
      <c r="A10" s="168" t="s">
        <v>229</v>
      </c>
      <c r="B10" s="169"/>
      <c r="C10" s="170"/>
      <c r="D10" s="169"/>
      <c r="E10" s="169"/>
      <c r="F10" s="169"/>
      <c r="G10" s="169"/>
      <c r="H10" s="169"/>
      <c r="I10" s="169"/>
      <c r="J10" s="169"/>
      <c r="K10" s="169"/>
      <c r="L10" s="169"/>
      <c r="M10" s="169"/>
      <c r="N10" s="169"/>
      <c r="O10" s="47"/>
      <c r="P10" s="48"/>
      <c r="Q10" s="49"/>
      <c r="R10" s="48"/>
      <c r="S10" s="48"/>
      <c r="T10" s="50"/>
      <c r="U10" s="46"/>
    </row>
    <row r="11" spans="1:21" ht="15.75" thickBot="1">
      <c r="A11" s="173" t="s">
        <v>68</v>
      </c>
      <c r="B11" s="174"/>
      <c r="C11" s="174"/>
      <c r="D11" s="174"/>
      <c r="E11" s="174"/>
      <c r="F11" s="174"/>
      <c r="G11" s="174"/>
      <c r="H11" s="174"/>
      <c r="I11" s="174"/>
      <c r="J11" s="174"/>
      <c r="K11" s="174"/>
      <c r="L11" s="174"/>
      <c r="M11" s="174"/>
      <c r="N11" s="174"/>
      <c r="O11" s="174"/>
      <c r="P11" s="174"/>
      <c r="Q11" s="174"/>
      <c r="R11" s="175"/>
      <c r="S11" s="176">
        <v>40724</v>
      </c>
      <c r="T11" s="177"/>
      <c r="U11" s="46"/>
    </row>
    <row r="12" spans="1:21" ht="13.5" thickBot="1">
      <c r="A12" s="180" t="s">
        <v>108</v>
      </c>
      <c r="B12" s="182" t="s">
        <v>346</v>
      </c>
      <c r="C12" s="178" t="s">
        <v>82</v>
      </c>
      <c r="D12" s="178" t="s">
        <v>343</v>
      </c>
      <c r="E12" s="178" t="s">
        <v>344</v>
      </c>
      <c r="F12" s="178" t="s">
        <v>345</v>
      </c>
      <c r="G12" s="178" t="s">
        <v>161</v>
      </c>
      <c r="H12" s="178" t="s">
        <v>162</v>
      </c>
      <c r="I12" s="178" t="s">
        <v>72</v>
      </c>
      <c r="J12" s="178" t="s">
        <v>73</v>
      </c>
      <c r="K12" s="178" t="s">
        <v>74</v>
      </c>
      <c r="L12" s="178" t="s">
        <v>75</v>
      </c>
      <c r="M12" s="178" t="s">
        <v>76</v>
      </c>
      <c r="N12" s="186" t="s">
        <v>77</v>
      </c>
      <c r="O12" s="188" t="s">
        <v>83</v>
      </c>
      <c r="P12" s="188" t="s">
        <v>84</v>
      </c>
      <c r="Q12" s="188" t="s">
        <v>85</v>
      </c>
      <c r="R12" s="188" t="s">
        <v>86</v>
      </c>
      <c r="S12" s="184" t="s">
        <v>87</v>
      </c>
      <c r="T12" s="185"/>
      <c r="U12" s="46"/>
    </row>
    <row r="13" spans="1:21" ht="57" customHeight="1" thickBot="1">
      <c r="A13" s="181"/>
      <c r="B13" s="183"/>
      <c r="C13" s="179"/>
      <c r="D13" s="179"/>
      <c r="E13" s="179"/>
      <c r="F13" s="179"/>
      <c r="G13" s="179"/>
      <c r="H13" s="179"/>
      <c r="I13" s="179"/>
      <c r="J13" s="179"/>
      <c r="K13" s="179"/>
      <c r="L13" s="179"/>
      <c r="M13" s="179"/>
      <c r="N13" s="187"/>
      <c r="O13" s="189"/>
      <c r="P13" s="189"/>
      <c r="Q13" s="189"/>
      <c r="R13" s="188"/>
      <c r="S13" s="90" t="s">
        <v>88</v>
      </c>
      <c r="T13" s="74" t="s">
        <v>89</v>
      </c>
      <c r="U13" s="46"/>
    </row>
    <row r="14" spans="1:21" ht="147.75" customHeight="1">
      <c r="A14" s="159" t="s">
        <v>121</v>
      </c>
      <c r="B14" s="112">
        <v>1101001</v>
      </c>
      <c r="C14" s="112" t="s">
        <v>347</v>
      </c>
      <c r="D14" s="112" t="s">
        <v>348</v>
      </c>
      <c r="E14" s="112" t="s">
        <v>349</v>
      </c>
      <c r="F14" s="4" t="s">
        <v>295</v>
      </c>
      <c r="G14" s="4" t="s">
        <v>357</v>
      </c>
      <c r="H14" s="1" t="s">
        <v>300</v>
      </c>
      <c r="I14" s="1" t="s">
        <v>294</v>
      </c>
      <c r="J14" s="1">
        <v>2</v>
      </c>
      <c r="K14" s="9">
        <v>40330</v>
      </c>
      <c r="L14" s="9">
        <v>40389</v>
      </c>
      <c r="M14" s="6">
        <f aca="true" t="shared" si="0" ref="M14:M19">(L14-K14)/7</f>
        <v>8.428571428571429</v>
      </c>
      <c r="N14" s="89">
        <v>2</v>
      </c>
      <c r="O14" s="91">
        <f aca="true" t="shared" si="1" ref="O14:O29">IF(N14/J14&gt;1,1,+N14/J14)</f>
        <v>1</v>
      </c>
      <c r="P14" s="92">
        <f aca="true" t="shared" si="2" ref="P14:P29">+M14*O14</f>
        <v>8.428571428571429</v>
      </c>
      <c r="Q14" s="93">
        <f aca="true" t="shared" si="3" ref="Q14:Q27">IF(L14&lt;=$S$11,P14,0)</f>
        <v>8.428571428571429</v>
      </c>
      <c r="R14" s="95"/>
      <c r="S14" s="2"/>
      <c r="T14" s="2"/>
      <c r="U14" s="46"/>
    </row>
    <row r="15" spans="1:21" ht="156.75" customHeight="1">
      <c r="A15" s="159"/>
      <c r="B15" s="112"/>
      <c r="C15" s="112"/>
      <c r="D15" s="112"/>
      <c r="E15" s="112"/>
      <c r="F15" s="4" t="s">
        <v>293</v>
      </c>
      <c r="G15" s="4" t="s">
        <v>357</v>
      </c>
      <c r="H15" s="1" t="s">
        <v>296</v>
      </c>
      <c r="I15" s="1" t="s">
        <v>296</v>
      </c>
      <c r="J15" s="1">
        <v>132</v>
      </c>
      <c r="K15" s="9">
        <v>40330</v>
      </c>
      <c r="L15" s="9">
        <v>40389</v>
      </c>
      <c r="M15" s="6">
        <f t="shared" si="0"/>
        <v>8.428571428571429</v>
      </c>
      <c r="N15" s="89">
        <v>127</v>
      </c>
      <c r="O15" s="91">
        <f t="shared" si="1"/>
        <v>0.9621212121212122</v>
      </c>
      <c r="P15" s="92">
        <f t="shared" si="2"/>
        <v>8.10930735930736</v>
      </c>
      <c r="Q15" s="93">
        <f t="shared" si="3"/>
        <v>8.10930735930736</v>
      </c>
      <c r="R15" s="95"/>
      <c r="S15" s="2"/>
      <c r="T15" s="2"/>
      <c r="U15" s="46"/>
    </row>
    <row r="16" spans="1:21" ht="249.75" customHeight="1">
      <c r="A16" s="12" t="s">
        <v>122</v>
      </c>
      <c r="B16" s="8">
        <v>1101100</v>
      </c>
      <c r="C16" s="3" t="s">
        <v>350</v>
      </c>
      <c r="D16" s="3" t="s">
        <v>351</v>
      </c>
      <c r="E16" s="3" t="s">
        <v>352</v>
      </c>
      <c r="F16" s="4" t="s">
        <v>70</v>
      </c>
      <c r="G16" s="4" t="s">
        <v>71</v>
      </c>
      <c r="H16" s="1" t="s">
        <v>299</v>
      </c>
      <c r="I16" s="1" t="s">
        <v>294</v>
      </c>
      <c r="J16" s="1">
        <v>2</v>
      </c>
      <c r="K16" s="9">
        <v>40330</v>
      </c>
      <c r="L16" s="9">
        <v>40379</v>
      </c>
      <c r="M16" s="6">
        <f t="shared" si="0"/>
        <v>7</v>
      </c>
      <c r="N16" s="89">
        <v>2</v>
      </c>
      <c r="O16" s="91">
        <f t="shared" si="1"/>
        <v>1</v>
      </c>
      <c r="P16" s="92">
        <f t="shared" si="2"/>
        <v>7</v>
      </c>
      <c r="Q16" s="93">
        <f t="shared" si="3"/>
        <v>7</v>
      </c>
      <c r="R16" s="95"/>
      <c r="S16" s="2"/>
      <c r="T16" s="2"/>
      <c r="U16" s="46"/>
    </row>
    <row r="17" spans="1:21" ht="255" customHeight="1">
      <c r="A17" s="159" t="s">
        <v>123</v>
      </c>
      <c r="B17" s="112">
        <v>1101002</v>
      </c>
      <c r="C17" s="112" t="s">
        <v>353</v>
      </c>
      <c r="D17" s="112" t="s">
        <v>354</v>
      </c>
      <c r="E17" s="112" t="s">
        <v>355</v>
      </c>
      <c r="F17" s="4" t="s">
        <v>281</v>
      </c>
      <c r="G17" s="4" t="s">
        <v>282</v>
      </c>
      <c r="H17" s="1" t="s">
        <v>302</v>
      </c>
      <c r="I17" s="1" t="s">
        <v>303</v>
      </c>
      <c r="J17" s="1">
        <v>132</v>
      </c>
      <c r="K17" s="9">
        <v>40330</v>
      </c>
      <c r="L17" s="9">
        <v>40389</v>
      </c>
      <c r="M17" s="6">
        <f t="shared" si="0"/>
        <v>8.428571428571429</v>
      </c>
      <c r="N17" s="89">
        <v>127</v>
      </c>
      <c r="O17" s="91">
        <f t="shared" si="1"/>
        <v>0.9621212121212122</v>
      </c>
      <c r="P17" s="92">
        <f t="shared" si="2"/>
        <v>8.10930735930736</v>
      </c>
      <c r="Q17" s="93">
        <f t="shared" si="3"/>
        <v>8.10930735930736</v>
      </c>
      <c r="R17" s="95"/>
      <c r="S17" s="2"/>
      <c r="T17" s="2"/>
      <c r="U17" s="46"/>
    </row>
    <row r="18" spans="1:21" ht="164.25" customHeight="1">
      <c r="A18" s="159"/>
      <c r="B18" s="112"/>
      <c r="C18" s="112"/>
      <c r="D18" s="112"/>
      <c r="E18" s="112"/>
      <c r="F18" s="4" t="s">
        <v>283</v>
      </c>
      <c r="G18" s="4" t="s">
        <v>284</v>
      </c>
      <c r="H18" s="1" t="s">
        <v>297</v>
      </c>
      <c r="I18" s="1" t="s">
        <v>301</v>
      </c>
      <c r="J18" s="1">
        <v>7</v>
      </c>
      <c r="K18" s="9">
        <v>40330</v>
      </c>
      <c r="L18" s="10">
        <v>40527</v>
      </c>
      <c r="M18" s="6">
        <f t="shared" si="0"/>
        <v>28.142857142857142</v>
      </c>
      <c r="N18" s="89">
        <v>7</v>
      </c>
      <c r="O18" s="91">
        <f t="shared" si="1"/>
        <v>1</v>
      </c>
      <c r="P18" s="92">
        <f t="shared" si="2"/>
        <v>28.142857142857142</v>
      </c>
      <c r="Q18" s="93">
        <f t="shared" si="3"/>
        <v>28.142857142857142</v>
      </c>
      <c r="R18" s="95"/>
      <c r="S18" s="2"/>
      <c r="T18" s="2"/>
      <c r="U18" s="46"/>
    </row>
    <row r="19" spans="1:21" ht="140.25" customHeight="1">
      <c r="A19" s="12" t="s">
        <v>124</v>
      </c>
      <c r="B19" s="8">
        <v>1101100</v>
      </c>
      <c r="C19" s="3" t="s">
        <v>356</v>
      </c>
      <c r="D19" s="3" t="s">
        <v>32</v>
      </c>
      <c r="E19" s="3" t="s">
        <v>33</v>
      </c>
      <c r="F19" s="4" t="s">
        <v>184</v>
      </c>
      <c r="G19" s="4" t="s">
        <v>185</v>
      </c>
      <c r="H19" s="4" t="s">
        <v>304</v>
      </c>
      <c r="I19" s="4" t="s">
        <v>298</v>
      </c>
      <c r="J19" s="1">
        <v>2</v>
      </c>
      <c r="K19" s="9">
        <v>40349</v>
      </c>
      <c r="L19" s="9">
        <v>40379</v>
      </c>
      <c r="M19" s="6">
        <f t="shared" si="0"/>
        <v>4.285714285714286</v>
      </c>
      <c r="N19" s="89">
        <v>1</v>
      </c>
      <c r="O19" s="91">
        <f t="shared" si="1"/>
        <v>0.5</v>
      </c>
      <c r="P19" s="92">
        <f t="shared" si="2"/>
        <v>2.142857142857143</v>
      </c>
      <c r="Q19" s="93">
        <f t="shared" si="3"/>
        <v>2.142857142857143</v>
      </c>
      <c r="R19" s="95"/>
      <c r="S19" s="2"/>
      <c r="T19" s="2"/>
      <c r="U19" s="46"/>
    </row>
    <row r="20" spans="1:21" ht="217.5" customHeight="1">
      <c r="A20" s="150" t="s">
        <v>125</v>
      </c>
      <c r="B20" s="112">
        <v>1101100</v>
      </c>
      <c r="C20" s="112" t="s">
        <v>34</v>
      </c>
      <c r="D20" s="112" t="s">
        <v>35</v>
      </c>
      <c r="E20" s="112" t="s">
        <v>36</v>
      </c>
      <c r="F20" s="4" t="s">
        <v>305</v>
      </c>
      <c r="G20" s="136" t="s">
        <v>306</v>
      </c>
      <c r="H20" s="4" t="s">
        <v>307</v>
      </c>
      <c r="I20" s="1" t="s">
        <v>308</v>
      </c>
      <c r="J20" s="1">
        <v>1</v>
      </c>
      <c r="K20" s="9">
        <v>40389</v>
      </c>
      <c r="L20" s="9">
        <v>40573</v>
      </c>
      <c r="M20" s="6">
        <f aca="true" t="shared" si="4" ref="M20:M30">(+L20-K20)/7</f>
        <v>26.285714285714285</v>
      </c>
      <c r="N20" s="75">
        <v>1</v>
      </c>
      <c r="O20" s="91">
        <f t="shared" si="1"/>
        <v>1</v>
      </c>
      <c r="P20" s="92">
        <f t="shared" si="2"/>
        <v>26.285714285714285</v>
      </c>
      <c r="Q20" s="93">
        <f t="shared" si="3"/>
        <v>26.285714285714285</v>
      </c>
      <c r="R20" s="94"/>
      <c r="S20" s="2"/>
      <c r="T20" s="2"/>
      <c r="U20" s="46"/>
    </row>
    <row r="21" spans="1:21" ht="174.75" customHeight="1">
      <c r="A21" s="150"/>
      <c r="B21" s="112"/>
      <c r="C21" s="158"/>
      <c r="D21" s="158"/>
      <c r="E21" s="158"/>
      <c r="F21" s="4" t="s">
        <v>309</v>
      </c>
      <c r="G21" s="151"/>
      <c r="H21" s="4" t="s">
        <v>310</v>
      </c>
      <c r="I21" s="5" t="s">
        <v>311</v>
      </c>
      <c r="J21" s="5">
        <v>6</v>
      </c>
      <c r="K21" s="9">
        <v>40451</v>
      </c>
      <c r="L21" s="9">
        <v>40573</v>
      </c>
      <c r="M21" s="6">
        <f t="shared" si="4"/>
        <v>17.428571428571427</v>
      </c>
      <c r="N21" s="75">
        <v>1</v>
      </c>
      <c r="O21" s="91">
        <f t="shared" si="1"/>
        <v>0.16666666666666666</v>
      </c>
      <c r="P21" s="92">
        <f t="shared" si="2"/>
        <v>2.904761904761904</v>
      </c>
      <c r="Q21" s="93">
        <f t="shared" si="3"/>
        <v>2.904761904761904</v>
      </c>
      <c r="R21" s="94"/>
      <c r="S21" s="2"/>
      <c r="T21" s="2"/>
      <c r="U21" s="46"/>
    </row>
    <row r="22" spans="1:21" ht="215.25" customHeight="1">
      <c r="A22" s="150" t="s">
        <v>126</v>
      </c>
      <c r="B22" s="153">
        <v>2202001</v>
      </c>
      <c r="C22" s="155" t="s">
        <v>0</v>
      </c>
      <c r="D22" s="155" t="s">
        <v>37</v>
      </c>
      <c r="E22" s="155" t="s">
        <v>38</v>
      </c>
      <c r="F22" s="145" t="s">
        <v>153</v>
      </c>
      <c r="G22" s="157" t="s">
        <v>151</v>
      </c>
      <c r="H22" s="13" t="s">
        <v>253</v>
      </c>
      <c r="I22" s="14" t="s">
        <v>257</v>
      </c>
      <c r="J22" s="15">
        <v>1</v>
      </c>
      <c r="K22" s="16">
        <v>40391</v>
      </c>
      <c r="L22" s="16">
        <v>40543</v>
      </c>
      <c r="M22" s="17">
        <f t="shared" si="4"/>
        <v>21.714285714285715</v>
      </c>
      <c r="N22" s="75">
        <v>0.6</v>
      </c>
      <c r="O22" s="91">
        <f t="shared" si="1"/>
        <v>0.6</v>
      </c>
      <c r="P22" s="92">
        <f t="shared" si="2"/>
        <v>13.028571428571428</v>
      </c>
      <c r="Q22" s="93">
        <f t="shared" si="3"/>
        <v>13.028571428571428</v>
      </c>
      <c r="R22" s="94"/>
      <c r="S22" s="2"/>
      <c r="T22" s="2"/>
      <c r="U22" s="46"/>
    </row>
    <row r="23" spans="1:21" ht="224.25" customHeight="1">
      <c r="A23" s="152"/>
      <c r="B23" s="154"/>
      <c r="C23" s="156"/>
      <c r="D23" s="156"/>
      <c r="E23" s="156"/>
      <c r="F23" s="145"/>
      <c r="G23" s="157"/>
      <c r="H23" s="13" t="s">
        <v>256</v>
      </c>
      <c r="I23" s="14" t="s">
        <v>258</v>
      </c>
      <c r="J23" s="15">
        <v>1</v>
      </c>
      <c r="K23" s="16">
        <v>40391</v>
      </c>
      <c r="L23" s="16">
        <v>40574</v>
      </c>
      <c r="M23" s="17">
        <f t="shared" si="4"/>
        <v>26.142857142857142</v>
      </c>
      <c r="N23" s="75">
        <v>0.6</v>
      </c>
      <c r="O23" s="91">
        <f t="shared" si="1"/>
        <v>0.6</v>
      </c>
      <c r="P23" s="92">
        <f t="shared" si="2"/>
        <v>15.685714285714285</v>
      </c>
      <c r="Q23" s="93">
        <f t="shared" si="3"/>
        <v>15.685714285714285</v>
      </c>
      <c r="R23" s="94"/>
      <c r="S23" s="2"/>
      <c r="T23" s="2"/>
      <c r="U23" s="46"/>
    </row>
    <row r="24" spans="1:21" ht="229.5" customHeight="1">
      <c r="A24" s="152"/>
      <c r="B24" s="154"/>
      <c r="C24" s="156"/>
      <c r="D24" s="156"/>
      <c r="E24" s="156"/>
      <c r="F24" s="4" t="s">
        <v>149</v>
      </c>
      <c r="G24" s="13" t="s">
        <v>152</v>
      </c>
      <c r="H24" s="13" t="s">
        <v>255</v>
      </c>
      <c r="I24" s="14" t="s">
        <v>259</v>
      </c>
      <c r="J24" s="15">
        <v>1</v>
      </c>
      <c r="K24" s="16">
        <v>40452</v>
      </c>
      <c r="L24" s="16">
        <v>40602</v>
      </c>
      <c r="M24" s="17">
        <f t="shared" si="4"/>
        <v>21.428571428571427</v>
      </c>
      <c r="N24" s="75">
        <v>0.5</v>
      </c>
      <c r="O24" s="91">
        <f t="shared" si="1"/>
        <v>0.5</v>
      </c>
      <c r="P24" s="92">
        <f t="shared" si="2"/>
        <v>10.714285714285714</v>
      </c>
      <c r="Q24" s="93">
        <f t="shared" si="3"/>
        <v>10.714285714285714</v>
      </c>
      <c r="R24" s="94"/>
      <c r="S24" s="2"/>
      <c r="T24" s="2"/>
      <c r="U24" s="46"/>
    </row>
    <row r="25" spans="1:21" ht="147.75" customHeight="1">
      <c r="A25" s="152"/>
      <c r="B25" s="154"/>
      <c r="C25" s="156"/>
      <c r="D25" s="156"/>
      <c r="E25" s="156"/>
      <c r="F25" s="4" t="s">
        <v>150</v>
      </c>
      <c r="G25" s="13" t="s">
        <v>340</v>
      </c>
      <c r="H25" s="13" t="s">
        <v>254</v>
      </c>
      <c r="I25" s="14" t="s">
        <v>260</v>
      </c>
      <c r="J25" s="14">
        <v>2</v>
      </c>
      <c r="K25" s="16">
        <v>40603</v>
      </c>
      <c r="L25" s="16">
        <v>40816</v>
      </c>
      <c r="M25" s="17">
        <f t="shared" si="4"/>
        <v>30.428571428571427</v>
      </c>
      <c r="N25" s="75">
        <v>0</v>
      </c>
      <c r="O25" s="91">
        <f t="shared" si="1"/>
        <v>0</v>
      </c>
      <c r="P25" s="92">
        <f t="shared" si="2"/>
        <v>0</v>
      </c>
      <c r="Q25" s="93">
        <f t="shared" si="3"/>
        <v>0</v>
      </c>
      <c r="R25" s="94"/>
      <c r="S25" s="2"/>
      <c r="T25" s="2"/>
      <c r="U25" s="46"/>
    </row>
    <row r="26" spans="1:21" ht="230.25" customHeight="1">
      <c r="A26" s="192" t="s">
        <v>127</v>
      </c>
      <c r="B26" s="112">
        <v>2202001</v>
      </c>
      <c r="C26" s="156" t="s">
        <v>39</v>
      </c>
      <c r="D26" s="156" t="s">
        <v>40</v>
      </c>
      <c r="E26" s="156" t="s">
        <v>41</v>
      </c>
      <c r="F26" s="4" t="s">
        <v>261</v>
      </c>
      <c r="G26" s="191" t="s">
        <v>251</v>
      </c>
      <c r="H26" s="13" t="s">
        <v>252</v>
      </c>
      <c r="I26" s="1" t="s">
        <v>315</v>
      </c>
      <c r="J26" s="1">
        <v>2</v>
      </c>
      <c r="K26" s="10">
        <v>40422</v>
      </c>
      <c r="L26" s="10">
        <v>40543</v>
      </c>
      <c r="M26" s="6">
        <f t="shared" si="4"/>
        <v>17.285714285714285</v>
      </c>
      <c r="N26" s="75">
        <v>1</v>
      </c>
      <c r="O26" s="91">
        <f t="shared" si="1"/>
        <v>0.5</v>
      </c>
      <c r="P26" s="92">
        <f t="shared" si="2"/>
        <v>8.642857142857142</v>
      </c>
      <c r="Q26" s="93">
        <f t="shared" si="3"/>
        <v>8.642857142857142</v>
      </c>
      <c r="R26" s="52">
        <f aca="true" t="shared" si="5" ref="R26:R84">IF($S$11&gt;=L26,M26,0)</f>
        <v>17.285714285714285</v>
      </c>
      <c r="S26" s="76"/>
      <c r="T26" s="76"/>
      <c r="U26" s="53"/>
    </row>
    <row r="27" spans="1:21" ht="207.75" customHeight="1">
      <c r="A27" s="152"/>
      <c r="B27" s="154"/>
      <c r="C27" s="190"/>
      <c r="D27" s="190"/>
      <c r="E27" s="190"/>
      <c r="F27" s="4" t="s">
        <v>262</v>
      </c>
      <c r="G27" s="151"/>
      <c r="H27" s="13" t="s">
        <v>312</v>
      </c>
      <c r="I27" s="1" t="s">
        <v>316</v>
      </c>
      <c r="J27" s="1">
        <v>2</v>
      </c>
      <c r="K27" s="10">
        <v>40422</v>
      </c>
      <c r="L27" s="10">
        <v>40482</v>
      </c>
      <c r="M27" s="6">
        <f t="shared" si="4"/>
        <v>8.571428571428571</v>
      </c>
      <c r="N27" s="75">
        <v>1</v>
      </c>
      <c r="O27" s="91">
        <f t="shared" si="1"/>
        <v>0.5</v>
      </c>
      <c r="P27" s="92">
        <f t="shared" si="2"/>
        <v>4.285714285714286</v>
      </c>
      <c r="Q27" s="93">
        <f t="shared" si="3"/>
        <v>4.285714285714286</v>
      </c>
      <c r="R27" s="52">
        <f t="shared" si="5"/>
        <v>8.571428571428571</v>
      </c>
      <c r="S27" s="76"/>
      <c r="T27" s="76"/>
      <c r="U27" s="53"/>
    </row>
    <row r="28" spans="1:21" ht="146.25" customHeight="1">
      <c r="A28" s="152"/>
      <c r="B28" s="154"/>
      <c r="C28" s="190"/>
      <c r="D28" s="190"/>
      <c r="E28" s="190"/>
      <c r="F28" s="4" t="s">
        <v>263</v>
      </c>
      <c r="G28" s="151"/>
      <c r="H28" s="13" t="s">
        <v>313</v>
      </c>
      <c r="I28" s="1" t="s">
        <v>317</v>
      </c>
      <c r="J28" s="1">
        <v>1</v>
      </c>
      <c r="K28" s="10">
        <v>40422</v>
      </c>
      <c r="L28" s="10">
        <v>40634</v>
      </c>
      <c r="M28" s="6">
        <f t="shared" si="4"/>
        <v>30.285714285714285</v>
      </c>
      <c r="N28" s="75">
        <v>0.2</v>
      </c>
      <c r="O28" s="91">
        <f t="shared" si="1"/>
        <v>0.2</v>
      </c>
      <c r="P28" s="92">
        <f t="shared" si="2"/>
        <v>6.057142857142857</v>
      </c>
      <c r="Q28" s="52">
        <f aca="true" t="shared" si="6" ref="Q28:Q84">IF(L28&lt;=$S$11,P28,0)</f>
        <v>6.057142857142857</v>
      </c>
      <c r="R28" s="52">
        <f t="shared" si="5"/>
        <v>30.285714285714285</v>
      </c>
      <c r="S28" s="76"/>
      <c r="T28" s="76"/>
      <c r="U28" s="53"/>
    </row>
    <row r="29" spans="1:21" ht="251.25" customHeight="1">
      <c r="A29" s="152"/>
      <c r="B29" s="154"/>
      <c r="C29" s="190"/>
      <c r="D29" s="190"/>
      <c r="E29" s="190"/>
      <c r="F29" s="4" t="s">
        <v>163</v>
      </c>
      <c r="G29" s="151"/>
      <c r="H29" s="80" t="s">
        <v>14</v>
      </c>
      <c r="I29" s="1" t="s">
        <v>318</v>
      </c>
      <c r="J29" s="1">
        <v>1</v>
      </c>
      <c r="K29" s="10">
        <v>40422</v>
      </c>
      <c r="L29" s="10">
        <v>40634</v>
      </c>
      <c r="M29" s="6">
        <f t="shared" si="4"/>
        <v>30.285714285714285</v>
      </c>
      <c r="N29" s="75">
        <v>0.2</v>
      </c>
      <c r="O29" s="91">
        <f t="shared" si="1"/>
        <v>0.2</v>
      </c>
      <c r="P29" s="92">
        <f t="shared" si="2"/>
        <v>6.057142857142857</v>
      </c>
      <c r="Q29" s="52">
        <f t="shared" si="6"/>
        <v>6.057142857142857</v>
      </c>
      <c r="R29" s="52">
        <f t="shared" si="5"/>
        <v>30.285714285714285</v>
      </c>
      <c r="S29" s="76"/>
      <c r="T29" s="76"/>
      <c r="U29" s="53"/>
    </row>
    <row r="30" spans="1:21" ht="213.75">
      <c r="A30" s="152"/>
      <c r="B30" s="154">
        <v>2202001</v>
      </c>
      <c r="C30" s="190"/>
      <c r="D30" s="190"/>
      <c r="E30" s="190"/>
      <c r="F30" s="4" t="s">
        <v>17</v>
      </c>
      <c r="G30" s="151"/>
      <c r="H30" s="13" t="s">
        <v>16</v>
      </c>
      <c r="I30" s="1" t="s">
        <v>15</v>
      </c>
      <c r="J30" s="1">
        <v>1</v>
      </c>
      <c r="K30" s="10">
        <v>40422</v>
      </c>
      <c r="L30" s="10">
        <v>40543</v>
      </c>
      <c r="M30" s="1">
        <f t="shared" si="4"/>
        <v>17.285714285714285</v>
      </c>
      <c r="N30" s="75">
        <v>1</v>
      </c>
      <c r="O30" s="78">
        <f aca="true" t="shared" si="7" ref="O30:O84">IF(N30/J30&gt;1,1,+N30/J30)</f>
        <v>1</v>
      </c>
      <c r="P30" s="52">
        <f aca="true" t="shared" si="8" ref="P30:P75">+M30*O30</f>
        <v>17.285714285714285</v>
      </c>
      <c r="Q30" s="52">
        <f t="shared" si="6"/>
        <v>17.285714285714285</v>
      </c>
      <c r="R30" s="52">
        <f t="shared" si="5"/>
        <v>17.285714285714285</v>
      </c>
      <c r="S30" s="193"/>
      <c r="T30" s="193"/>
      <c r="U30" s="53"/>
    </row>
    <row r="31" spans="1:21" ht="56.25">
      <c r="A31" s="192" t="s">
        <v>128</v>
      </c>
      <c r="B31" s="112">
        <v>2202100</v>
      </c>
      <c r="C31" s="112" t="s">
        <v>164</v>
      </c>
      <c r="D31" s="112" t="s">
        <v>165</v>
      </c>
      <c r="E31" s="112" t="s">
        <v>166</v>
      </c>
      <c r="F31" s="136" t="s">
        <v>19</v>
      </c>
      <c r="G31" s="136" t="s">
        <v>18</v>
      </c>
      <c r="H31" s="1" t="s">
        <v>20</v>
      </c>
      <c r="I31" s="1" t="s">
        <v>22</v>
      </c>
      <c r="J31" s="1">
        <v>1</v>
      </c>
      <c r="K31" s="9">
        <v>40391</v>
      </c>
      <c r="L31" s="10">
        <v>40543</v>
      </c>
      <c r="M31" s="6">
        <f>(L31-K31)/7</f>
        <v>21.714285714285715</v>
      </c>
      <c r="N31" s="75">
        <v>0.5</v>
      </c>
      <c r="O31" s="78">
        <f t="shared" si="7"/>
        <v>0.5</v>
      </c>
      <c r="P31" s="52">
        <f t="shared" si="8"/>
        <v>10.857142857142858</v>
      </c>
      <c r="Q31" s="52">
        <f t="shared" si="6"/>
        <v>10.857142857142858</v>
      </c>
      <c r="R31" s="52">
        <f t="shared" si="5"/>
        <v>21.714285714285715</v>
      </c>
      <c r="S31" s="193"/>
      <c r="T31" s="193"/>
      <c r="U31" s="53"/>
    </row>
    <row r="32" spans="1:21" ht="96" customHeight="1">
      <c r="A32" s="152"/>
      <c r="B32" s="194"/>
      <c r="C32" s="194"/>
      <c r="D32" s="194"/>
      <c r="E32" s="194"/>
      <c r="F32" s="202"/>
      <c r="G32" s="202"/>
      <c r="H32" s="1" t="s">
        <v>21</v>
      </c>
      <c r="I32" s="1" t="s">
        <v>23</v>
      </c>
      <c r="J32" s="1">
        <v>1</v>
      </c>
      <c r="K32" s="9">
        <v>40391</v>
      </c>
      <c r="L32" s="10">
        <v>40543</v>
      </c>
      <c r="M32" s="6">
        <f>(L32-K32)/7</f>
        <v>21.714285714285715</v>
      </c>
      <c r="N32" s="75">
        <v>0.5</v>
      </c>
      <c r="O32" s="78">
        <f t="shared" si="7"/>
        <v>0.5</v>
      </c>
      <c r="P32" s="52">
        <f t="shared" si="8"/>
        <v>10.857142857142858</v>
      </c>
      <c r="Q32" s="52">
        <f t="shared" si="6"/>
        <v>10.857142857142858</v>
      </c>
      <c r="R32" s="52">
        <f t="shared" si="5"/>
        <v>21.714285714285715</v>
      </c>
      <c r="S32" s="193"/>
      <c r="T32" s="193"/>
      <c r="U32" s="53"/>
    </row>
    <row r="33" spans="1:21" ht="112.5">
      <c r="A33" s="152"/>
      <c r="B33" s="194"/>
      <c r="C33" s="194"/>
      <c r="D33" s="194"/>
      <c r="E33" s="194"/>
      <c r="F33" s="202"/>
      <c r="G33" s="202"/>
      <c r="H33" s="1" t="s">
        <v>24</v>
      </c>
      <c r="I33" s="1" t="s">
        <v>314</v>
      </c>
      <c r="J33" s="1">
        <v>1</v>
      </c>
      <c r="K33" s="9">
        <v>40422</v>
      </c>
      <c r="L33" s="10">
        <v>40603</v>
      </c>
      <c r="M33" s="6">
        <f>(L33-K33)/7</f>
        <v>25.857142857142858</v>
      </c>
      <c r="N33" s="75">
        <v>0.7</v>
      </c>
      <c r="O33" s="78">
        <f t="shared" si="7"/>
        <v>0.7</v>
      </c>
      <c r="P33" s="52">
        <f t="shared" si="8"/>
        <v>18.099999999999998</v>
      </c>
      <c r="Q33" s="52">
        <f t="shared" si="6"/>
        <v>18.099999999999998</v>
      </c>
      <c r="R33" s="52">
        <f t="shared" si="5"/>
        <v>25.857142857142858</v>
      </c>
      <c r="S33" s="193"/>
      <c r="T33" s="193"/>
      <c r="U33" s="53"/>
    </row>
    <row r="34" spans="1:21" ht="191.25">
      <c r="A34" s="192" t="s">
        <v>129</v>
      </c>
      <c r="B34" s="112">
        <v>2202002</v>
      </c>
      <c r="C34" s="112" t="s">
        <v>167</v>
      </c>
      <c r="D34" s="112" t="s">
        <v>168</v>
      </c>
      <c r="E34" s="112" t="s">
        <v>169</v>
      </c>
      <c r="F34" s="203" t="s">
        <v>27</v>
      </c>
      <c r="G34" s="203" t="s">
        <v>12</v>
      </c>
      <c r="H34" s="13" t="s">
        <v>25</v>
      </c>
      <c r="I34" s="14" t="s">
        <v>317</v>
      </c>
      <c r="J34" s="15">
        <v>1</v>
      </c>
      <c r="K34" s="16">
        <v>40391</v>
      </c>
      <c r="L34" s="16">
        <v>40543</v>
      </c>
      <c r="M34" s="18">
        <f aca="true" t="shared" si="9" ref="M34:M53">(+L34-K34)/7</f>
        <v>21.714285714285715</v>
      </c>
      <c r="N34" s="75">
        <v>0</v>
      </c>
      <c r="O34" s="78">
        <f t="shared" si="7"/>
        <v>0</v>
      </c>
      <c r="P34" s="52">
        <f t="shared" si="8"/>
        <v>0</v>
      </c>
      <c r="Q34" s="52">
        <f t="shared" si="6"/>
        <v>0</v>
      </c>
      <c r="R34" s="52">
        <f t="shared" si="5"/>
        <v>21.714285714285715</v>
      </c>
      <c r="S34" s="193"/>
      <c r="T34" s="193"/>
      <c r="U34" s="53"/>
    </row>
    <row r="35" spans="1:21" ht="225">
      <c r="A35" s="152"/>
      <c r="B35" s="154"/>
      <c r="C35" s="154"/>
      <c r="D35" s="154"/>
      <c r="E35" s="154"/>
      <c r="F35" s="203"/>
      <c r="G35" s="190"/>
      <c r="H35" s="13" t="s">
        <v>26</v>
      </c>
      <c r="I35" s="14" t="s">
        <v>317</v>
      </c>
      <c r="J35" s="15">
        <v>1</v>
      </c>
      <c r="K35" s="16">
        <v>40391</v>
      </c>
      <c r="L35" s="16">
        <v>40482</v>
      </c>
      <c r="M35" s="18">
        <f t="shared" si="9"/>
        <v>13</v>
      </c>
      <c r="N35" s="75">
        <v>0</v>
      </c>
      <c r="O35" s="78">
        <f t="shared" si="7"/>
        <v>0</v>
      </c>
      <c r="P35" s="52">
        <f t="shared" si="8"/>
        <v>0</v>
      </c>
      <c r="Q35" s="52">
        <f t="shared" si="6"/>
        <v>0</v>
      </c>
      <c r="R35" s="52">
        <f t="shared" si="5"/>
        <v>13</v>
      </c>
      <c r="S35" s="193"/>
      <c r="T35" s="193"/>
      <c r="U35" s="53"/>
    </row>
    <row r="36" spans="1:21" ht="146.25">
      <c r="A36" s="152"/>
      <c r="B36" s="154"/>
      <c r="C36" s="154"/>
      <c r="D36" s="154"/>
      <c r="E36" s="154"/>
      <c r="F36" s="203"/>
      <c r="G36" s="190"/>
      <c r="H36" s="13" t="s">
        <v>13</v>
      </c>
      <c r="I36" s="14" t="s">
        <v>317</v>
      </c>
      <c r="J36" s="15">
        <v>1</v>
      </c>
      <c r="K36" s="16">
        <v>40483</v>
      </c>
      <c r="L36" s="16">
        <v>40543</v>
      </c>
      <c r="M36" s="18">
        <f t="shared" si="9"/>
        <v>8.571428571428571</v>
      </c>
      <c r="N36" s="75">
        <v>0</v>
      </c>
      <c r="O36" s="51">
        <f t="shared" si="7"/>
        <v>0</v>
      </c>
      <c r="P36" s="52">
        <f t="shared" si="8"/>
        <v>0</v>
      </c>
      <c r="Q36" s="52">
        <f t="shared" si="6"/>
        <v>0</v>
      </c>
      <c r="R36" s="52">
        <f t="shared" si="5"/>
        <v>8.571428571428571</v>
      </c>
      <c r="S36" s="193"/>
      <c r="T36" s="193"/>
      <c r="U36" s="53"/>
    </row>
    <row r="37" spans="1:21" ht="180">
      <c r="A37" s="152"/>
      <c r="B37" s="154"/>
      <c r="C37" s="154"/>
      <c r="D37" s="154"/>
      <c r="E37" s="154"/>
      <c r="F37" s="203"/>
      <c r="G37" s="190"/>
      <c r="H37" s="13" t="s">
        <v>341</v>
      </c>
      <c r="I37" s="14" t="s">
        <v>317</v>
      </c>
      <c r="J37" s="15">
        <v>1</v>
      </c>
      <c r="K37" s="16">
        <v>40391</v>
      </c>
      <c r="L37" s="16">
        <v>40512</v>
      </c>
      <c r="M37" s="18">
        <f t="shared" si="9"/>
        <v>17.285714285714285</v>
      </c>
      <c r="N37" s="75">
        <v>0.6</v>
      </c>
      <c r="O37" s="51">
        <f t="shared" si="7"/>
        <v>0.6</v>
      </c>
      <c r="P37" s="52">
        <f t="shared" si="8"/>
        <v>10.37142857142857</v>
      </c>
      <c r="Q37" s="52">
        <f t="shared" si="6"/>
        <v>10.37142857142857</v>
      </c>
      <c r="R37" s="52">
        <f t="shared" si="5"/>
        <v>17.285714285714285</v>
      </c>
      <c r="S37" s="193"/>
      <c r="T37" s="193"/>
      <c r="U37" s="53"/>
    </row>
    <row r="38" spans="1:21" ht="145.5" customHeight="1">
      <c r="A38" s="152"/>
      <c r="B38" s="154"/>
      <c r="C38" s="154"/>
      <c r="D38" s="154"/>
      <c r="E38" s="154"/>
      <c r="F38" s="203"/>
      <c r="G38" s="190"/>
      <c r="H38" s="13" t="s">
        <v>269</v>
      </c>
      <c r="I38" s="14" t="s">
        <v>317</v>
      </c>
      <c r="J38" s="15">
        <v>1</v>
      </c>
      <c r="K38" s="16">
        <v>40513</v>
      </c>
      <c r="L38" s="16">
        <v>40693</v>
      </c>
      <c r="M38" s="18">
        <f t="shared" si="9"/>
        <v>25.714285714285715</v>
      </c>
      <c r="N38" s="75">
        <v>0.6</v>
      </c>
      <c r="O38" s="51">
        <f t="shared" si="7"/>
        <v>0.6</v>
      </c>
      <c r="P38" s="52">
        <f t="shared" si="8"/>
        <v>15.428571428571429</v>
      </c>
      <c r="Q38" s="52">
        <f t="shared" si="6"/>
        <v>15.428571428571429</v>
      </c>
      <c r="R38" s="52">
        <f t="shared" si="5"/>
        <v>25.714285714285715</v>
      </c>
      <c r="S38" s="193"/>
      <c r="T38" s="193"/>
      <c r="U38" s="53"/>
    </row>
    <row r="39" spans="1:21" ht="236.25" customHeight="1">
      <c r="A39" s="192" t="s">
        <v>130</v>
      </c>
      <c r="B39" s="112">
        <v>1802100</v>
      </c>
      <c r="C39" s="112" t="s">
        <v>170</v>
      </c>
      <c r="D39" s="112" t="s">
        <v>171</v>
      </c>
      <c r="E39" s="112" t="s">
        <v>172</v>
      </c>
      <c r="F39" s="196" t="s">
        <v>319</v>
      </c>
      <c r="G39" s="199" t="s">
        <v>329</v>
      </c>
      <c r="H39" s="4" t="s">
        <v>330</v>
      </c>
      <c r="I39" s="1" t="s">
        <v>334</v>
      </c>
      <c r="J39" s="5">
        <v>2</v>
      </c>
      <c r="K39" s="10">
        <v>40328</v>
      </c>
      <c r="L39" s="10">
        <v>40512</v>
      </c>
      <c r="M39" s="7">
        <f t="shared" si="9"/>
        <v>26.285714285714285</v>
      </c>
      <c r="N39" s="77">
        <v>2</v>
      </c>
      <c r="O39" s="78">
        <f t="shared" si="7"/>
        <v>1</v>
      </c>
      <c r="P39" s="79">
        <f t="shared" si="8"/>
        <v>26.285714285714285</v>
      </c>
      <c r="Q39" s="79">
        <f t="shared" si="6"/>
        <v>26.285714285714285</v>
      </c>
      <c r="R39" s="79">
        <f t="shared" si="5"/>
        <v>26.285714285714285</v>
      </c>
      <c r="S39" s="193"/>
      <c r="T39" s="193"/>
      <c r="U39" s="53"/>
    </row>
    <row r="40" spans="1:21" ht="156.75" customHeight="1">
      <c r="A40" s="204"/>
      <c r="B40" s="195"/>
      <c r="C40" s="195"/>
      <c r="D40" s="195"/>
      <c r="E40" s="195"/>
      <c r="F40" s="197"/>
      <c r="G40" s="200"/>
      <c r="H40" s="4" t="s">
        <v>331</v>
      </c>
      <c r="I40" s="1" t="s">
        <v>333</v>
      </c>
      <c r="J40" s="5">
        <v>1</v>
      </c>
      <c r="K40" s="10">
        <v>40359</v>
      </c>
      <c r="L40" s="10">
        <v>40573</v>
      </c>
      <c r="M40" s="7">
        <f t="shared" si="9"/>
        <v>30.571428571428573</v>
      </c>
      <c r="N40" s="77">
        <v>1</v>
      </c>
      <c r="O40" s="78">
        <f t="shared" si="7"/>
        <v>1</v>
      </c>
      <c r="P40" s="52">
        <f t="shared" si="8"/>
        <v>30.571428571428573</v>
      </c>
      <c r="Q40" s="52">
        <f t="shared" si="6"/>
        <v>30.571428571428573</v>
      </c>
      <c r="R40" s="52">
        <f t="shared" si="5"/>
        <v>30.571428571428573</v>
      </c>
      <c r="S40" s="193"/>
      <c r="T40" s="193"/>
      <c r="U40" s="53"/>
    </row>
    <row r="41" spans="1:21" ht="258" customHeight="1">
      <c r="A41" s="204"/>
      <c r="B41" s="195"/>
      <c r="C41" s="195"/>
      <c r="D41" s="195"/>
      <c r="E41" s="195"/>
      <c r="F41" s="198"/>
      <c r="G41" s="201"/>
      <c r="H41" s="4" t="s">
        <v>332</v>
      </c>
      <c r="I41" s="1" t="s">
        <v>268</v>
      </c>
      <c r="J41" s="1">
        <v>2</v>
      </c>
      <c r="K41" s="10">
        <v>40359</v>
      </c>
      <c r="L41" s="10">
        <v>40512</v>
      </c>
      <c r="M41" s="7">
        <f t="shared" si="9"/>
        <v>21.857142857142858</v>
      </c>
      <c r="N41" s="77">
        <v>2</v>
      </c>
      <c r="O41" s="78">
        <f t="shared" si="7"/>
        <v>1</v>
      </c>
      <c r="P41" s="52">
        <f t="shared" si="8"/>
        <v>21.857142857142858</v>
      </c>
      <c r="Q41" s="52">
        <f t="shared" si="6"/>
        <v>21.857142857142858</v>
      </c>
      <c r="R41" s="79">
        <f t="shared" si="5"/>
        <v>21.857142857142858</v>
      </c>
      <c r="S41" s="193"/>
      <c r="T41" s="193"/>
      <c r="U41" s="53"/>
    </row>
    <row r="42" spans="1:21" ht="146.25">
      <c r="A42" s="150" t="s">
        <v>131</v>
      </c>
      <c r="B42" s="112">
        <v>1801002</v>
      </c>
      <c r="C42" s="120" t="s">
        <v>210</v>
      </c>
      <c r="D42" s="120" t="s">
        <v>211</v>
      </c>
      <c r="E42" s="120" t="s">
        <v>159</v>
      </c>
      <c r="F42" s="19" t="s">
        <v>212</v>
      </c>
      <c r="G42" s="145" t="s">
        <v>213</v>
      </c>
      <c r="H42" s="4" t="s">
        <v>214</v>
      </c>
      <c r="I42" s="1" t="s">
        <v>215</v>
      </c>
      <c r="J42" s="1">
        <v>1</v>
      </c>
      <c r="K42" s="9">
        <v>40389</v>
      </c>
      <c r="L42" s="9">
        <v>40573</v>
      </c>
      <c r="M42" s="6">
        <f t="shared" si="9"/>
        <v>26.285714285714285</v>
      </c>
      <c r="N42" s="77">
        <v>0</v>
      </c>
      <c r="O42" s="78">
        <f t="shared" si="7"/>
        <v>0</v>
      </c>
      <c r="P42" s="52">
        <f t="shared" si="8"/>
        <v>0</v>
      </c>
      <c r="Q42" s="52">
        <f t="shared" si="6"/>
        <v>0</v>
      </c>
      <c r="R42" s="52">
        <f t="shared" si="5"/>
        <v>26.285714285714285</v>
      </c>
      <c r="S42" s="193"/>
      <c r="T42" s="193"/>
      <c r="U42" s="53"/>
    </row>
    <row r="43" spans="1:21" ht="56.25">
      <c r="A43" s="150"/>
      <c r="B43" s="112"/>
      <c r="C43" s="120"/>
      <c r="D43" s="120"/>
      <c r="E43" s="120"/>
      <c r="F43" s="146" t="s">
        <v>216</v>
      </c>
      <c r="G43" s="145"/>
      <c r="H43" s="4" t="s">
        <v>203</v>
      </c>
      <c r="I43" s="1" t="s">
        <v>308</v>
      </c>
      <c r="J43" s="1">
        <v>1</v>
      </c>
      <c r="K43" s="9">
        <v>40389</v>
      </c>
      <c r="L43" s="9">
        <v>40542</v>
      </c>
      <c r="M43" s="6">
        <f t="shared" si="9"/>
        <v>21.857142857142858</v>
      </c>
      <c r="N43" s="77">
        <v>1</v>
      </c>
      <c r="O43" s="78">
        <f t="shared" si="7"/>
        <v>1</v>
      </c>
      <c r="P43" s="52">
        <f t="shared" si="8"/>
        <v>21.857142857142858</v>
      </c>
      <c r="Q43" s="52">
        <f t="shared" si="6"/>
        <v>21.857142857142858</v>
      </c>
      <c r="R43" s="52">
        <f t="shared" si="5"/>
        <v>21.857142857142858</v>
      </c>
      <c r="S43" s="193"/>
      <c r="T43" s="193"/>
      <c r="U43" s="53"/>
    </row>
    <row r="44" spans="1:21" ht="78.75">
      <c r="A44" s="150"/>
      <c r="B44" s="112"/>
      <c r="C44" s="120"/>
      <c r="D44" s="120"/>
      <c r="E44" s="120"/>
      <c r="F44" s="147"/>
      <c r="G44" s="145"/>
      <c r="H44" s="4" t="s">
        <v>204</v>
      </c>
      <c r="I44" s="1" t="s">
        <v>234</v>
      </c>
      <c r="J44" s="1">
        <v>1</v>
      </c>
      <c r="K44" s="9">
        <v>40420</v>
      </c>
      <c r="L44" s="9">
        <v>40542</v>
      </c>
      <c r="M44" s="6">
        <f t="shared" si="9"/>
        <v>17.428571428571427</v>
      </c>
      <c r="N44" s="77">
        <v>1</v>
      </c>
      <c r="O44" s="78">
        <f t="shared" si="7"/>
        <v>1</v>
      </c>
      <c r="P44" s="52">
        <f t="shared" si="8"/>
        <v>17.428571428571427</v>
      </c>
      <c r="Q44" s="52">
        <f t="shared" si="6"/>
        <v>17.428571428571427</v>
      </c>
      <c r="R44" s="52">
        <f t="shared" si="5"/>
        <v>17.428571428571427</v>
      </c>
      <c r="S44" s="193"/>
      <c r="T44" s="193"/>
      <c r="U44" s="53"/>
    </row>
    <row r="45" spans="1:21" ht="56.25">
      <c r="A45" s="150"/>
      <c r="B45" s="112"/>
      <c r="C45" s="120"/>
      <c r="D45" s="120"/>
      <c r="E45" s="120"/>
      <c r="F45" s="109"/>
      <c r="G45" s="145"/>
      <c r="H45" s="4" t="s">
        <v>205</v>
      </c>
      <c r="I45" s="1" t="s">
        <v>206</v>
      </c>
      <c r="J45" s="1">
        <v>1</v>
      </c>
      <c r="K45" s="9">
        <v>40466</v>
      </c>
      <c r="L45" s="9">
        <v>40573</v>
      </c>
      <c r="M45" s="6">
        <f t="shared" si="9"/>
        <v>15.285714285714286</v>
      </c>
      <c r="N45" s="77">
        <v>1</v>
      </c>
      <c r="O45" s="51">
        <f t="shared" si="7"/>
        <v>1</v>
      </c>
      <c r="P45" s="52">
        <f t="shared" si="8"/>
        <v>15.285714285714286</v>
      </c>
      <c r="Q45" s="52">
        <f t="shared" si="6"/>
        <v>15.285714285714286</v>
      </c>
      <c r="R45" s="52">
        <f t="shared" si="5"/>
        <v>15.285714285714286</v>
      </c>
      <c r="S45" s="193"/>
      <c r="T45" s="193"/>
      <c r="U45" s="53"/>
    </row>
    <row r="46" spans="1:21" ht="45">
      <c r="A46" s="150"/>
      <c r="B46" s="112"/>
      <c r="C46" s="120"/>
      <c r="D46" s="120"/>
      <c r="E46" s="120"/>
      <c r="F46" s="137" t="s">
        <v>217</v>
      </c>
      <c r="G46" s="145"/>
      <c r="H46" s="4" t="s">
        <v>207</v>
      </c>
      <c r="I46" s="1" t="s">
        <v>308</v>
      </c>
      <c r="J46" s="1">
        <v>1</v>
      </c>
      <c r="K46" s="9">
        <v>40389</v>
      </c>
      <c r="L46" s="9">
        <v>40754</v>
      </c>
      <c r="M46" s="6">
        <f t="shared" si="9"/>
        <v>52.142857142857146</v>
      </c>
      <c r="N46" s="77">
        <v>1</v>
      </c>
      <c r="O46" s="51">
        <f t="shared" si="7"/>
        <v>1</v>
      </c>
      <c r="P46" s="52">
        <f t="shared" si="8"/>
        <v>52.142857142857146</v>
      </c>
      <c r="Q46" s="52">
        <f t="shared" si="6"/>
        <v>0</v>
      </c>
      <c r="R46" s="52">
        <f t="shared" si="5"/>
        <v>0</v>
      </c>
      <c r="S46" s="193"/>
      <c r="T46" s="193"/>
      <c r="U46" s="53"/>
    </row>
    <row r="47" spans="1:21" ht="180">
      <c r="A47" s="150"/>
      <c r="B47" s="112"/>
      <c r="C47" s="120"/>
      <c r="D47" s="120"/>
      <c r="E47" s="120"/>
      <c r="F47" s="148"/>
      <c r="G47" s="145"/>
      <c r="H47" s="4" t="s">
        <v>218</v>
      </c>
      <c r="I47" s="1" t="s">
        <v>215</v>
      </c>
      <c r="J47" s="5">
        <v>1</v>
      </c>
      <c r="K47" s="9">
        <v>40389</v>
      </c>
      <c r="L47" s="9">
        <v>40573</v>
      </c>
      <c r="M47" s="6">
        <f t="shared" si="9"/>
        <v>26.285714285714285</v>
      </c>
      <c r="N47" s="77">
        <v>0</v>
      </c>
      <c r="O47" s="78">
        <f t="shared" si="7"/>
        <v>0</v>
      </c>
      <c r="P47" s="52">
        <f t="shared" si="8"/>
        <v>0</v>
      </c>
      <c r="Q47" s="52">
        <f t="shared" si="6"/>
        <v>0</v>
      </c>
      <c r="R47" s="52">
        <f t="shared" si="5"/>
        <v>26.285714285714285</v>
      </c>
      <c r="S47" s="193"/>
      <c r="T47" s="193"/>
      <c r="U47" s="53"/>
    </row>
    <row r="48" spans="1:21" ht="112.5">
      <c r="A48" s="150"/>
      <c r="B48" s="112"/>
      <c r="C48" s="120"/>
      <c r="D48" s="120"/>
      <c r="E48" s="120"/>
      <c r="F48" s="149"/>
      <c r="G48" s="145"/>
      <c r="H48" s="4" t="s">
        <v>208</v>
      </c>
      <c r="I48" s="5" t="s">
        <v>311</v>
      </c>
      <c r="J48" s="5">
        <v>1</v>
      </c>
      <c r="K48" s="9">
        <v>40451</v>
      </c>
      <c r="L48" s="9">
        <v>40542</v>
      </c>
      <c r="M48" s="6">
        <f t="shared" si="9"/>
        <v>13</v>
      </c>
      <c r="N48" s="77">
        <v>1</v>
      </c>
      <c r="O48" s="78">
        <f t="shared" si="7"/>
        <v>1</v>
      </c>
      <c r="P48" s="52">
        <f t="shared" si="8"/>
        <v>13</v>
      </c>
      <c r="Q48" s="52">
        <f t="shared" si="6"/>
        <v>13</v>
      </c>
      <c r="R48" s="52">
        <f t="shared" si="5"/>
        <v>13</v>
      </c>
      <c r="S48" s="193"/>
      <c r="T48" s="193"/>
      <c r="U48" s="53"/>
    </row>
    <row r="49" spans="1:21" ht="101.25">
      <c r="A49" s="150"/>
      <c r="B49" s="112"/>
      <c r="C49" s="120"/>
      <c r="D49" s="120"/>
      <c r="E49" s="120"/>
      <c r="F49" s="4" t="s">
        <v>219</v>
      </c>
      <c r="G49" s="145"/>
      <c r="H49" s="39" t="s">
        <v>209</v>
      </c>
      <c r="I49" s="5" t="s">
        <v>154</v>
      </c>
      <c r="J49" s="5">
        <v>1</v>
      </c>
      <c r="K49" s="9">
        <v>40451</v>
      </c>
      <c r="L49" s="9">
        <v>40542</v>
      </c>
      <c r="M49" s="6">
        <f t="shared" si="9"/>
        <v>13</v>
      </c>
      <c r="N49" s="77">
        <v>1</v>
      </c>
      <c r="O49" s="78">
        <f t="shared" si="7"/>
        <v>1</v>
      </c>
      <c r="P49" s="52">
        <f t="shared" si="8"/>
        <v>13</v>
      </c>
      <c r="Q49" s="52">
        <f t="shared" si="6"/>
        <v>13</v>
      </c>
      <c r="R49" s="52">
        <f t="shared" si="5"/>
        <v>13</v>
      </c>
      <c r="S49" s="193"/>
      <c r="T49" s="193"/>
      <c r="U49" s="53"/>
    </row>
    <row r="50" spans="1:21" ht="193.5" customHeight="1">
      <c r="A50" s="143" t="s">
        <v>132</v>
      </c>
      <c r="B50" s="144">
        <v>1801002</v>
      </c>
      <c r="C50" s="135" t="s">
        <v>160</v>
      </c>
      <c r="D50" s="135" t="s">
        <v>30</v>
      </c>
      <c r="E50" s="135" t="s">
        <v>31</v>
      </c>
      <c r="F50" s="4" t="s">
        <v>173</v>
      </c>
      <c r="G50" s="136" t="s">
        <v>65</v>
      </c>
      <c r="H50" s="4" t="s">
        <v>66</v>
      </c>
      <c r="I50" s="1" t="s">
        <v>67</v>
      </c>
      <c r="J50" s="1">
        <v>1</v>
      </c>
      <c r="K50" s="10">
        <v>40360</v>
      </c>
      <c r="L50" s="10">
        <v>40421</v>
      </c>
      <c r="M50" s="6">
        <f t="shared" si="9"/>
        <v>8.714285714285714</v>
      </c>
      <c r="N50" s="77">
        <v>1</v>
      </c>
      <c r="O50" s="78">
        <f t="shared" si="7"/>
        <v>1</v>
      </c>
      <c r="P50" s="52">
        <f t="shared" si="8"/>
        <v>8.714285714285714</v>
      </c>
      <c r="Q50" s="52">
        <f t="shared" si="6"/>
        <v>8.714285714285714</v>
      </c>
      <c r="R50" s="52">
        <f t="shared" si="5"/>
        <v>8.714285714285714</v>
      </c>
      <c r="S50" s="193"/>
      <c r="T50" s="193"/>
      <c r="U50" s="53"/>
    </row>
    <row r="51" spans="1:21" ht="96" customHeight="1">
      <c r="A51" s="143"/>
      <c r="B51" s="144"/>
      <c r="C51" s="135"/>
      <c r="D51" s="135"/>
      <c r="E51" s="135"/>
      <c r="F51" s="4" t="s">
        <v>323</v>
      </c>
      <c r="G51" s="136"/>
      <c r="H51" s="4" t="s">
        <v>324</v>
      </c>
      <c r="I51" s="4" t="s">
        <v>325</v>
      </c>
      <c r="J51" s="1">
        <v>1</v>
      </c>
      <c r="K51" s="10">
        <v>40360</v>
      </c>
      <c r="L51" s="10">
        <v>40421</v>
      </c>
      <c r="M51" s="6">
        <f t="shared" si="9"/>
        <v>8.714285714285714</v>
      </c>
      <c r="N51" s="77">
        <v>1</v>
      </c>
      <c r="O51" s="78">
        <f t="shared" si="7"/>
        <v>1</v>
      </c>
      <c r="P51" s="52">
        <f t="shared" si="8"/>
        <v>8.714285714285714</v>
      </c>
      <c r="Q51" s="52">
        <f t="shared" si="6"/>
        <v>8.714285714285714</v>
      </c>
      <c r="R51" s="52">
        <f t="shared" si="5"/>
        <v>8.714285714285714</v>
      </c>
      <c r="S51" s="193"/>
      <c r="T51" s="193"/>
      <c r="U51" s="53"/>
    </row>
    <row r="52" spans="1:21" ht="62.25" customHeight="1">
      <c r="A52" s="143"/>
      <c r="B52" s="144"/>
      <c r="C52" s="135"/>
      <c r="D52" s="135"/>
      <c r="E52" s="135"/>
      <c r="F52" s="137" t="s">
        <v>326</v>
      </c>
      <c r="G52" s="136"/>
      <c r="H52" s="4" t="s">
        <v>327</v>
      </c>
      <c r="I52" s="4" t="s">
        <v>328</v>
      </c>
      <c r="J52" s="1">
        <v>1</v>
      </c>
      <c r="K52" s="10">
        <v>40360</v>
      </c>
      <c r="L52" s="10">
        <v>40543</v>
      </c>
      <c r="M52" s="6">
        <f>(+L52-K52)/7</f>
        <v>26.142857142857142</v>
      </c>
      <c r="N52" s="77">
        <v>1</v>
      </c>
      <c r="O52" s="78">
        <f t="shared" si="7"/>
        <v>1</v>
      </c>
      <c r="P52" s="52">
        <f t="shared" si="8"/>
        <v>26.142857142857142</v>
      </c>
      <c r="Q52" s="52">
        <f t="shared" si="6"/>
        <v>26.142857142857142</v>
      </c>
      <c r="R52" s="52">
        <f t="shared" si="5"/>
        <v>26.142857142857142</v>
      </c>
      <c r="S52" s="193"/>
      <c r="T52" s="193"/>
      <c r="U52" s="53"/>
    </row>
    <row r="53" spans="1:21" ht="82.5" customHeight="1">
      <c r="A53" s="143"/>
      <c r="B53" s="144"/>
      <c r="C53" s="135"/>
      <c r="D53" s="135"/>
      <c r="E53" s="135"/>
      <c r="F53" s="134"/>
      <c r="G53" s="136"/>
      <c r="H53" s="4" t="s">
        <v>146</v>
      </c>
      <c r="I53" s="4" t="s">
        <v>147</v>
      </c>
      <c r="J53" s="1">
        <v>100</v>
      </c>
      <c r="K53" s="10">
        <v>40360</v>
      </c>
      <c r="L53" s="10">
        <v>40543</v>
      </c>
      <c r="M53" s="6">
        <f t="shared" si="9"/>
        <v>26.142857142857142</v>
      </c>
      <c r="N53" s="77">
        <v>50</v>
      </c>
      <c r="O53" s="78">
        <f t="shared" si="7"/>
        <v>0.5</v>
      </c>
      <c r="P53" s="52">
        <f t="shared" si="8"/>
        <v>13.071428571428571</v>
      </c>
      <c r="Q53" s="52">
        <f t="shared" si="6"/>
        <v>13.071428571428571</v>
      </c>
      <c r="R53" s="52">
        <f t="shared" si="5"/>
        <v>26.142857142857142</v>
      </c>
      <c r="S53" s="193"/>
      <c r="T53" s="193"/>
      <c r="U53" s="53"/>
    </row>
    <row r="54" spans="1:21" ht="114.75">
      <c r="A54" s="104" t="s">
        <v>133</v>
      </c>
      <c r="B54" s="105">
        <v>1903007</v>
      </c>
      <c r="C54" s="106" t="s">
        <v>335</v>
      </c>
      <c r="D54" s="106" t="s">
        <v>336</v>
      </c>
      <c r="E54" s="138" t="s">
        <v>337</v>
      </c>
      <c r="F54" s="140" t="s">
        <v>1</v>
      </c>
      <c r="G54" s="140" t="s">
        <v>338</v>
      </c>
      <c r="H54" s="43" t="s">
        <v>339</v>
      </c>
      <c r="I54" s="21" t="s">
        <v>2</v>
      </c>
      <c r="J54" s="96">
        <v>1</v>
      </c>
      <c r="K54" s="25">
        <v>40247</v>
      </c>
      <c r="L54" s="237">
        <v>40252</v>
      </c>
      <c r="M54" s="41">
        <f aca="true" t="shared" si="10" ref="M54:M60">(+L54-K54)/7</f>
        <v>0.7142857142857143</v>
      </c>
      <c r="N54" s="97">
        <v>1</v>
      </c>
      <c r="O54" s="78">
        <f t="shared" si="7"/>
        <v>1</v>
      </c>
      <c r="P54" s="52">
        <f t="shared" si="8"/>
        <v>0.7142857142857143</v>
      </c>
      <c r="Q54" s="52">
        <f t="shared" si="6"/>
        <v>0.7142857142857143</v>
      </c>
      <c r="R54" s="52">
        <f t="shared" si="5"/>
        <v>0.7142857142857143</v>
      </c>
      <c r="S54" s="193"/>
      <c r="T54" s="193"/>
      <c r="U54" s="53"/>
    </row>
    <row r="55" spans="1:21" ht="172.5" customHeight="1">
      <c r="A55" s="104"/>
      <c r="B55" s="105"/>
      <c r="C55" s="106"/>
      <c r="D55" s="106"/>
      <c r="E55" s="139"/>
      <c r="F55" s="140"/>
      <c r="G55" s="142"/>
      <c r="H55" s="21" t="s">
        <v>28</v>
      </c>
      <c r="I55" s="21" t="s">
        <v>3</v>
      </c>
      <c r="J55" s="96">
        <v>10</v>
      </c>
      <c r="K55" s="25">
        <v>40273</v>
      </c>
      <c r="L55" s="237">
        <v>40420</v>
      </c>
      <c r="M55" s="41">
        <f t="shared" si="10"/>
        <v>21</v>
      </c>
      <c r="N55" s="97">
        <v>10</v>
      </c>
      <c r="O55" s="78">
        <f t="shared" si="7"/>
        <v>1</v>
      </c>
      <c r="P55" s="52">
        <f t="shared" si="8"/>
        <v>21</v>
      </c>
      <c r="Q55" s="52">
        <f t="shared" si="6"/>
        <v>21</v>
      </c>
      <c r="R55" s="52">
        <f t="shared" si="5"/>
        <v>21</v>
      </c>
      <c r="S55" s="193"/>
      <c r="T55" s="193"/>
      <c r="U55" s="53"/>
    </row>
    <row r="56" spans="1:21" ht="111.75" customHeight="1">
      <c r="A56" s="104"/>
      <c r="B56" s="105"/>
      <c r="C56" s="106"/>
      <c r="D56" s="106"/>
      <c r="E56" s="139"/>
      <c r="F56" s="141"/>
      <c r="G56" s="142"/>
      <c r="H56" s="43" t="s">
        <v>29</v>
      </c>
      <c r="I56" s="21" t="s">
        <v>4</v>
      </c>
      <c r="J56" s="96">
        <v>1</v>
      </c>
      <c r="K56" s="25">
        <v>40280</v>
      </c>
      <c r="L56" s="237">
        <v>40512</v>
      </c>
      <c r="M56" s="41">
        <f t="shared" si="10"/>
        <v>33.142857142857146</v>
      </c>
      <c r="N56" s="97">
        <v>1</v>
      </c>
      <c r="O56" s="78">
        <f t="shared" si="7"/>
        <v>1</v>
      </c>
      <c r="P56" s="52">
        <f t="shared" si="8"/>
        <v>33.142857142857146</v>
      </c>
      <c r="Q56" s="52">
        <f t="shared" si="6"/>
        <v>33.142857142857146</v>
      </c>
      <c r="R56" s="52">
        <f t="shared" si="5"/>
        <v>33.142857142857146</v>
      </c>
      <c r="S56" s="193"/>
      <c r="T56" s="193"/>
      <c r="U56" s="53"/>
    </row>
    <row r="57" spans="1:21" ht="178.5">
      <c r="A57" s="104"/>
      <c r="B57" s="105"/>
      <c r="C57" s="106"/>
      <c r="D57" s="106"/>
      <c r="E57" s="139"/>
      <c r="F57" s="141"/>
      <c r="G57" s="142"/>
      <c r="H57" s="21" t="s">
        <v>202</v>
      </c>
      <c r="I57" s="21" t="s">
        <v>3</v>
      </c>
      <c r="J57" s="96">
        <v>10</v>
      </c>
      <c r="K57" s="25">
        <v>40452</v>
      </c>
      <c r="L57" s="237">
        <v>40542</v>
      </c>
      <c r="M57" s="41">
        <f t="shared" si="10"/>
        <v>12.857142857142858</v>
      </c>
      <c r="N57" s="97">
        <v>6</v>
      </c>
      <c r="O57" s="78">
        <f t="shared" si="7"/>
        <v>0.6</v>
      </c>
      <c r="P57" s="52">
        <f t="shared" si="8"/>
        <v>7.714285714285714</v>
      </c>
      <c r="Q57" s="52">
        <f t="shared" si="6"/>
        <v>7.714285714285714</v>
      </c>
      <c r="R57" s="52">
        <f t="shared" si="5"/>
        <v>12.857142857142858</v>
      </c>
      <c r="S57" s="193"/>
      <c r="T57" s="193"/>
      <c r="U57" s="53"/>
    </row>
    <row r="58" spans="1:21" ht="51">
      <c r="A58" s="108" t="s">
        <v>134</v>
      </c>
      <c r="B58" s="132">
        <v>1905001</v>
      </c>
      <c r="C58" s="119" t="s">
        <v>155</v>
      </c>
      <c r="D58" s="119" t="s">
        <v>156</v>
      </c>
      <c r="E58" s="119" t="s">
        <v>157</v>
      </c>
      <c r="F58" s="101" t="s">
        <v>5</v>
      </c>
      <c r="G58" s="101" t="s">
        <v>6</v>
      </c>
      <c r="H58" s="45" t="s">
        <v>7</v>
      </c>
      <c r="I58" s="22" t="s">
        <v>9</v>
      </c>
      <c r="J58" s="23">
        <v>1</v>
      </c>
      <c r="K58" s="44">
        <v>40422</v>
      </c>
      <c r="L58" s="238">
        <v>40451</v>
      </c>
      <c r="M58" s="41">
        <f t="shared" si="10"/>
        <v>4.142857142857143</v>
      </c>
      <c r="N58" s="77">
        <v>0</v>
      </c>
      <c r="O58" s="78">
        <f t="shared" si="7"/>
        <v>0</v>
      </c>
      <c r="P58" s="52">
        <f t="shared" si="8"/>
        <v>0</v>
      </c>
      <c r="Q58" s="52">
        <f t="shared" si="6"/>
        <v>0</v>
      </c>
      <c r="R58" s="52">
        <f t="shared" si="5"/>
        <v>4.142857142857143</v>
      </c>
      <c r="S58" s="193"/>
      <c r="T58" s="193"/>
      <c r="U58" s="53"/>
    </row>
    <row r="59" spans="1:21" ht="63.75">
      <c r="A59" s="130"/>
      <c r="B59" s="133"/>
      <c r="C59" s="110"/>
      <c r="D59" s="110"/>
      <c r="E59" s="110"/>
      <c r="F59" s="102"/>
      <c r="G59" s="102"/>
      <c r="H59" s="22" t="s">
        <v>8</v>
      </c>
      <c r="I59" s="22" t="s">
        <v>10</v>
      </c>
      <c r="J59" s="23">
        <v>80</v>
      </c>
      <c r="K59" s="44">
        <v>40360</v>
      </c>
      <c r="L59" s="44">
        <v>40542</v>
      </c>
      <c r="M59" s="41">
        <f t="shared" si="10"/>
        <v>26</v>
      </c>
      <c r="N59" s="77">
        <v>70</v>
      </c>
      <c r="O59" s="78">
        <f t="shared" si="7"/>
        <v>0.875</v>
      </c>
      <c r="P59" s="52">
        <f t="shared" si="8"/>
        <v>22.75</v>
      </c>
      <c r="Q59" s="52">
        <f t="shared" si="6"/>
        <v>22.75</v>
      </c>
      <c r="R59" s="52">
        <f t="shared" si="5"/>
        <v>26</v>
      </c>
      <c r="S59" s="193"/>
      <c r="T59" s="193"/>
      <c r="U59" s="53"/>
    </row>
    <row r="60" spans="1:21" ht="147.75" customHeight="1">
      <c r="A60" s="131"/>
      <c r="B60" s="134"/>
      <c r="C60" s="109"/>
      <c r="D60" s="109"/>
      <c r="E60" s="109"/>
      <c r="F60" s="103"/>
      <c r="G60" s="103"/>
      <c r="H60" s="22" t="s">
        <v>158</v>
      </c>
      <c r="I60" s="22" t="s">
        <v>11</v>
      </c>
      <c r="J60" s="26">
        <v>2</v>
      </c>
      <c r="K60" s="25">
        <v>40360</v>
      </c>
      <c r="L60" s="25">
        <v>40542</v>
      </c>
      <c r="M60" s="41">
        <f t="shared" si="10"/>
        <v>26</v>
      </c>
      <c r="N60" s="77">
        <v>2</v>
      </c>
      <c r="O60" s="78">
        <f t="shared" si="7"/>
        <v>1</v>
      </c>
      <c r="P60" s="52">
        <f t="shared" si="8"/>
        <v>26</v>
      </c>
      <c r="Q60" s="52">
        <f t="shared" si="6"/>
        <v>26</v>
      </c>
      <c r="R60" s="52">
        <f t="shared" si="5"/>
        <v>26</v>
      </c>
      <c r="S60" s="193"/>
      <c r="T60" s="193"/>
      <c r="U60" s="53"/>
    </row>
    <row r="61" spans="1:21" ht="357">
      <c r="A61" s="104" t="s">
        <v>135</v>
      </c>
      <c r="B61" s="105">
        <v>1506003</v>
      </c>
      <c r="C61" s="106" t="s">
        <v>320</v>
      </c>
      <c r="D61" s="106" t="s">
        <v>321</v>
      </c>
      <c r="E61" s="106" t="s">
        <v>322</v>
      </c>
      <c r="F61" s="107" t="s">
        <v>270</v>
      </c>
      <c r="G61" s="107" t="s">
        <v>239</v>
      </c>
      <c r="H61" s="22" t="s">
        <v>242</v>
      </c>
      <c r="I61" s="45" t="s">
        <v>240</v>
      </c>
      <c r="J61" s="24">
        <v>5</v>
      </c>
      <c r="K61" s="25">
        <v>40424</v>
      </c>
      <c r="L61" s="25">
        <v>40556</v>
      </c>
      <c r="M61" s="41">
        <f>(+L61-K61)/7</f>
        <v>18.857142857142858</v>
      </c>
      <c r="N61" s="77">
        <v>5</v>
      </c>
      <c r="O61" s="78">
        <f t="shared" si="7"/>
        <v>1</v>
      </c>
      <c r="P61" s="52">
        <f t="shared" si="8"/>
        <v>18.857142857142858</v>
      </c>
      <c r="Q61" s="52">
        <f t="shared" si="6"/>
        <v>18.857142857142858</v>
      </c>
      <c r="R61" s="52">
        <f t="shared" si="5"/>
        <v>18.857142857142858</v>
      </c>
      <c r="S61" s="193"/>
      <c r="T61" s="193"/>
      <c r="U61" s="53"/>
    </row>
    <row r="62" spans="1:21" ht="140.25">
      <c r="A62" s="104"/>
      <c r="B62" s="105"/>
      <c r="C62" s="106"/>
      <c r="D62" s="106"/>
      <c r="E62" s="106"/>
      <c r="F62" s="107"/>
      <c r="G62" s="107"/>
      <c r="H62" s="22" t="s">
        <v>271</v>
      </c>
      <c r="I62" s="45" t="s">
        <v>241</v>
      </c>
      <c r="J62" s="24">
        <v>5</v>
      </c>
      <c r="K62" s="25">
        <v>40424</v>
      </c>
      <c r="L62" s="25">
        <v>40556</v>
      </c>
      <c r="M62" s="41">
        <f>(+L62-K62)/7</f>
        <v>18.857142857142858</v>
      </c>
      <c r="N62" s="77">
        <v>5</v>
      </c>
      <c r="O62" s="78">
        <f t="shared" si="7"/>
        <v>1</v>
      </c>
      <c r="P62" s="52">
        <f t="shared" si="8"/>
        <v>18.857142857142858</v>
      </c>
      <c r="Q62" s="52">
        <f t="shared" si="6"/>
        <v>18.857142857142858</v>
      </c>
      <c r="R62" s="52">
        <f t="shared" si="5"/>
        <v>18.857142857142858</v>
      </c>
      <c r="S62" s="193"/>
      <c r="T62" s="193"/>
      <c r="U62" s="53"/>
    </row>
    <row r="63" spans="1:21" ht="89.25">
      <c r="A63" s="115" t="s">
        <v>136</v>
      </c>
      <c r="B63" s="116" t="s">
        <v>44</v>
      </c>
      <c r="C63" s="121" t="s">
        <v>45</v>
      </c>
      <c r="D63" s="121" t="s">
        <v>46</v>
      </c>
      <c r="E63" s="121" t="s">
        <v>47</v>
      </c>
      <c r="F63" s="114" t="s">
        <v>48</v>
      </c>
      <c r="G63" s="114" t="s">
        <v>289</v>
      </c>
      <c r="H63" s="28" t="s">
        <v>290</v>
      </c>
      <c r="I63" s="28" t="s">
        <v>225</v>
      </c>
      <c r="J63" s="81">
        <v>1</v>
      </c>
      <c r="K63" s="25">
        <v>40360</v>
      </c>
      <c r="L63" s="25">
        <v>40531</v>
      </c>
      <c r="M63" s="41">
        <f aca="true" t="shared" si="11" ref="M63:M84">(+L63-K63)/7</f>
        <v>24.428571428571427</v>
      </c>
      <c r="N63" s="77">
        <v>1</v>
      </c>
      <c r="O63" s="78">
        <f t="shared" si="7"/>
        <v>1</v>
      </c>
      <c r="P63" s="52">
        <f t="shared" si="8"/>
        <v>24.428571428571427</v>
      </c>
      <c r="Q63" s="52">
        <f t="shared" si="6"/>
        <v>24.428571428571427</v>
      </c>
      <c r="R63" s="52">
        <f t="shared" si="5"/>
        <v>24.428571428571427</v>
      </c>
      <c r="S63" s="193"/>
      <c r="T63" s="193"/>
      <c r="U63" s="53"/>
    </row>
    <row r="64" spans="1:21" ht="133.5" customHeight="1">
      <c r="A64" s="115"/>
      <c r="B64" s="116"/>
      <c r="C64" s="121"/>
      <c r="D64" s="121"/>
      <c r="E64" s="121"/>
      <c r="F64" s="114"/>
      <c r="G64" s="114"/>
      <c r="H64" s="33" t="s">
        <v>226</v>
      </c>
      <c r="I64" s="29" t="s">
        <v>227</v>
      </c>
      <c r="J64" s="82">
        <v>1</v>
      </c>
      <c r="K64" s="25">
        <v>40360</v>
      </c>
      <c r="L64" s="25">
        <v>40603</v>
      </c>
      <c r="M64" s="41">
        <f t="shared" si="11"/>
        <v>34.714285714285715</v>
      </c>
      <c r="N64" s="77">
        <v>1</v>
      </c>
      <c r="O64" s="78">
        <f t="shared" si="7"/>
        <v>1</v>
      </c>
      <c r="P64" s="52">
        <f t="shared" si="8"/>
        <v>34.714285714285715</v>
      </c>
      <c r="Q64" s="52">
        <f t="shared" si="6"/>
        <v>34.714285714285715</v>
      </c>
      <c r="R64" s="52">
        <f t="shared" si="5"/>
        <v>34.714285714285715</v>
      </c>
      <c r="S64" s="193"/>
      <c r="T64" s="193"/>
      <c r="U64" s="53"/>
    </row>
    <row r="65" spans="1:21" ht="123" customHeight="1">
      <c r="A65" s="115" t="s">
        <v>137</v>
      </c>
      <c r="B65" s="116" t="s">
        <v>174</v>
      </c>
      <c r="C65" s="121" t="s">
        <v>175</v>
      </c>
      <c r="D65" s="121" t="s">
        <v>176</v>
      </c>
      <c r="E65" s="121" t="s">
        <v>177</v>
      </c>
      <c r="F65" s="118" t="s">
        <v>178</v>
      </c>
      <c r="G65" s="118" t="s">
        <v>179</v>
      </c>
      <c r="H65" s="29" t="s">
        <v>180</v>
      </c>
      <c r="I65" s="29" t="s">
        <v>181</v>
      </c>
      <c r="J65" s="83">
        <v>1</v>
      </c>
      <c r="K65" s="25">
        <v>40360</v>
      </c>
      <c r="L65" s="25">
        <v>40531</v>
      </c>
      <c r="M65" s="41">
        <f t="shared" si="11"/>
        <v>24.428571428571427</v>
      </c>
      <c r="N65" s="77">
        <v>1</v>
      </c>
      <c r="O65" s="78">
        <f t="shared" si="7"/>
        <v>1</v>
      </c>
      <c r="P65" s="52">
        <f t="shared" si="8"/>
        <v>24.428571428571427</v>
      </c>
      <c r="Q65" s="52">
        <f t="shared" si="6"/>
        <v>24.428571428571427</v>
      </c>
      <c r="R65" s="52">
        <f t="shared" si="5"/>
        <v>24.428571428571427</v>
      </c>
      <c r="S65" s="193"/>
      <c r="T65" s="193"/>
      <c r="U65" s="53"/>
    </row>
    <row r="66" spans="1:21" ht="114.75">
      <c r="A66" s="117"/>
      <c r="B66" s="113"/>
      <c r="C66" s="113"/>
      <c r="D66" s="113"/>
      <c r="E66" s="113"/>
      <c r="F66" s="113"/>
      <c r="G66" s="113"/>
      <c r="H66" s="29" t="s">
        <v>182</v>
      </c>
      <c r="I66" s="29" t="s">
        <v>183</v>
      </c>
      <c r="J66" s="83">
        <v>4</v>
      </c>
      <c r="K66" s="25">
        <v>40483</v>
      </c>
      <c r="L66" s="25">
        <v>40531</v>
      </c>
      <c r="M66" s="41">
        <f t="shared" si="11"/>
        <v>6.857142857142857</v>
      </c>
      <c r="N66" s="77">
        <v>1</v>
      </c>
      <c r="O66" s="78">
        <f t="shared" si="7"/>
        <v>0.25</v>
      </c>
      <c r="P66" s="52">
        <f t="shared" si="8"/>
        <v>1.7142857142857142</v>
      </c>
      <c r="Q66" s="52">
        <f t="shared" si="6"/>
        <v>1.7142857142857142</v>
      </c>
      <c r="R66" s="52">
        <f t="shared" si="5"/>
        <v>6.857142857142857</v>
      </c>
      <c r="S66" s="193"/>
      <c r="T66" s="193"/>
      <c r="U66" s="53"/>
    </row>
    <row r="67" spans="1:21" ht="140.25">
      <c r="A67" s="115" t="s">
        <v>138</v>
      </c>
      <c r="B67" s="116" t="s">
        <v>233</v>
      </c>
      <c r="C67" s="121" t="s">
        <v>49</v>
      </c>
      <c r="D67" s="121" t="s">
        <v>50</v>
      </c>
      <c r="E67" s="121" t="s">
        <v>51</v>
      </c>
      <c r="F67" s="118" t="s">
        <v>52</v>
      </c>
      <c r="G67" s="118" t="s">
        <v>53</v>
      </c>
      <c r="H67" s="28" t="s">
        <v>54</v>
      </c>
      <c r="I67" s="28" t="s">
        <v>55</v>
      </c>
      <c r="J67" s="84">
        <v>1</v>
      </c>
      <c r="K67" s="25">
        <v>40360</v>
      </c>
      <c r="L67" s="25">
        <v>40420</v>
      </c>
      <c r="M67" s="41">
        <f t="shared" si="11"/>
        <v>8.571428571428571</v>
      </c>
      <c r="N67" s="77">
        <v>1</v>
      </c>
      <c r="O67" s="78">
        <f t="shared" si="7"/>
        <v>1</v>
      </c>
      <c r="P67" s="52">
        <f t="shared" si="8"/>
        <v>8.571428571428571</v>
      </c>
      <c r="Q67" s="52">
        <f t="shared" si="6"/>
        <v>8.571428571428571</v>
      </c>
      <c r="R67" s="52">
        <f t="shared" si="5"/>
        <v>8.571428571428571</v>
      </c>
      <c r="S67" s="193"/>
      <c r="T67" s="193"/>
      <c r="U67" s="53"/>
    </row>
    <row r="68" spans="1:21" ht="63.75">
      <c r="A68" s="115"/>
      <c r="B68" s="116"/>
      <c r="C68" s="121"/>
      <c r="D68" s="121"/>
      <c r="E68" s="121"/>
      <c r="F68" s="207"/>
      <c r="G68" s="118"/>
      <c r="H68" s="28" t="s">
        <v>56</v>
      </c>
      <c r="I68" s="28" t="s">
        <v>57</v>
      </c>
      <c r="J68" s="85">
        <v>100</v>
      </c>
      <c r="K68" s="25">
        <v>40422</v>
      </c>
      <c r="L68" s="25">
        <v>40724</v>
      </c>
      <c r="M68" s="41">
        <f t="shared" si="11"/>
        <v>43.142857142857146</v>
      </c>
      <c r="N68" s="77">
        <v>50</v>
      </c>
      <c r="O68" s="78">
        <f t="shared" si="7"/>
        <v>0.5</v>
      </c>
      <c r="P68" s="52">
        <f t="shared" si="8"/>
        <v>21.571428571428573</v>
      </c>
      <c r="Q68" s="52">
        <f t="shared" si="6"/>
        <v>21.571428571428573</v>
      </c>
      <c r="R68" s="52">
        <f t="shared" si="5"/>
        <v>43.142857142857146</v>
      </c>
      <c r="S68" s="193"/>
      <c r="T68" s="193"/>
      <c r="U68" s="53"/>
    </row>
    <row r="69" spans="1:21" ht="89.25">
      <c r="A69" s="115"/>
      <c r="B69" s="116"/>
      <c r="C69" s="121"/>
      <c r="D69" s="121"/>
      <c r="E69" s="121"/>
      <c r="F69" s="207"/>
      <c r="G69" s="118"/>
      <c r="H69" s="28" t="s">
        <v>58</v>
      </c>
      <c r="I69" s="28" t="s">
        <v>59</v>
      </c>
      <c r="J69" s="85">
        <v>1</v>
      </c>
      <c r="K69" s="25">
        <v>40360</v>
      </c>
      <c r="L69" s="25">
        <v>40724</v>
      </c>
      <c r="M69" s="41">
        <f t="shared" si="11"/>
        <v>52</v>
      </c>
      <c r="N69" s="77">
        <v>1</v>
      </c>
      <c r="O69" s="78">
        <f t="shared" si="7"/>
        <v>1</v>
      </c>
      <c r="P69" s="52">
        <f t="shared" si="8"/>
        <v>52</v>
      </c>
      <c r="Q69" s="52">
        <f t="shared" si="6"/>
        <v>52</v>
      </c>
      <c r="R69" s="52">
        <f t="shared" si="5"/>
        <v>52</v>
      </c>
      <c r="S69" s="193"/>
      <c r="T69" s="193"/>
      <c r="U69" s="53"/>
    </row>
    <row r="70" spans="1:21" ht="102">
      <c r="A70" s="115"/>
      <c r="B70" s="116"/>
      <c r="C70" s="121"/>
      <c r="D70" s="121"/>
      <c r="E70" s="121"/>
      <c r="F70" s="207"/>
      <c r="G70" s="118"/>
      <c r="H70" s="28" t="s">
        <v>60</v>
      </c>
      <c r="I70" s="28" t="s">
        <v>67</v>
      </c>
      <c r="J70" s="85">
        <v>1</v>
      </c>
      <c r="K70" s="25">
        <v>40360</v>
      </c>
      <c r="L70" s="25">
        <v>40724</v>
      </c>
      <c r="M70" s="41">
        <f t="shared" si="11"/>
        <v>52</v>
      </c>
      <c r="N70" s="77">
        <v>1</v>
      </c>
      <c r="O70" s="78">
        <f t="shared" si="7"/>
        <v>1</v>
      </c>
      <c r="P70" s="52">
        <f t="shared" si="8"/>
        <v>52</v>
      </c>
      <c r="Q70" s="52">
        <f t="shared" si="6"/>
        <v>52</v>
      </c>
      <c r="R70" s="52">
        <f t="shared" si="5"/>
        <v>52</v>
      </c>
      <c r="S70" s="193"/>
      <c r="T70" s="193"/>
      <c r="U70" s="53"/>
    </row>
    <row r="71" spans="1:21" ht="83.25" customHeight="1">
      <c r="A71" s="115" t="s">
        <v>139</v>
      </c>
      <c r="B71" s="116" t="s">
        <v>61</v>
      </c>
      <c r="C71" s="121" t="s">
        <v>62</v>
      </c>
      <c r="D71" s="121"/>
      <c r="E71" s="121"/>
      <c r="F71" s="113" t="s">
        <v>220</v>
      </c>
      <c r="G71" s="114" t="s">
        <v>221</v>
      </c>
      <c r="H71" s="28" t="s">
        <v>222</v>
      </c>
      <c r="I71" s="28" t="s">
        <v>181</v>
      </c>
      <c r="J71" s="85">
        <v>1</v>
      </c>
      <c r="K71" s="25">
        <v>40360</v>
      </c>
      <c r="L71" s="25">
        <v>40389</v>
      </c>
      <c r="M71" s="41">
        <f t="shared" si="11"/>
        <v>4.142857142857143</v>
      </c>
      <c r="N71" s="77">
        <v>1</v>
      </c>
      <c r="O71" s="78">
        <f t="shared" si="7"/>
        <v>1</v>
      </c>
      <c r="P71" s="52">
        <f t="shared" si="8"/>
        <v>4.142857142857143</v>
      </c>
      <c r="Q71" s="52">
        <f t="shared" si="6"/>
        <v>4.142857142857143</v>
      </c>
      <c r="R71" s="52">
        <f t="shared" si="5"/>
        <v>4.142857142857143</v>
      </c>
      <c r="S71" s="193"/>
      <c r="T71" s="193"/>
      <c r="U71" s="53"/>
    </row>
    <row r="72" spans="1:21" ht="76.5">
      <c r="A72" s="115"/>
      <c r="B72" s="116"/>
      <c r="C72" s="121"/>
      <c r="D72" s="121"/>
      <c r="E72" s="121"/>
      <c r="F72" s="113"/>
      <c r="G72" s="114"/>
      <c r="H72" s="28" t="s">
        <v>223</v>
      </c>
      <c r="I72" s="28" t="s">
        <v>215</v>
      </c>
      <c r="J72" s="85">
        <v>1</v>
      </c>
      <c r="K72" s="25">
        <v>40391</v>
      </c>
      <c r="L72" s="25">
        <v>40420</v>
      </c>
      <c r="M72" s="41">
        <f t="shared" si="11"/>
        <v>4.142857142857143</v>
      </c>
      <c r="N72" s="77">
        <v>1</v>
      </c>
      <c r="O72" s="78">
        <f t="shared" si="7"/>
        <v>1</v>
      </c>
      <c r="P72" s="52">
        <f t="shared" si="8"/>
        <v>4.142857142857143</v>
      </c>
      <c r="Q72" s="52">
        <f t="shared" si="6"/>
        <v>4.142857142857143</v>
      </c>
      <c r="R72" s="52">
        <f t="shared" si="5"/>
        <v>4.142857142857143</v>
      </c>
      <c r="S72" s="193"/>
      <c r="T72" s="193"/>
      <c r="U72" s="53"/>
    </row>
    <row r="73" spans="1:21" ht="89.25">
      <c r="A73" s="115"/>
      <c r="B73" s="116"/>
      <c r="C73" s="121"/>
      <c r="D73" s="121"/>
      <c r="E73" s="121"/>
      <c r="F73" s="113"/>
      <c r="G73" s="114"/>
      <c r="H73" s="28" t="s">
        <v>224</v>
      </c>
      <c r="I73" s="28" t="s">
        <v>234</v>
      </c>
      <c r="J73" s="85">
        <v>2</v>
      </c>
      <c r="K73" s="25">
        <v>40422</v>
      </c>
      <c r="L73" s="25">
        <v>40632</v>
      </c>
      <c r="M73" s="41">
        <f t="shared" si="11"/>
        <v>30</v>
      </c>
      <c r="N73" s="77">
        <v>2</v>
      </c>
      <c r="O73" s="78">
        <f t="shared" si="7"/>
        <v>1</v>
      </c>
      <c r="P73" s="52">
        <f t="shared" si="8"/>
        <v>30</v>
      </c>
      <c r="Q73" s="52">
        <f t="shared" si="6"/>
        <v>30</v>
      </c>
      <c r="R73" s="52">
        <f t="shared" si="5"/>
        <v>30</v>
      </c>
      <c r="S73" s="193"/>
      <c r="T73" s="193"/>
      <c r="U73" s="53"/>
    </row>
    <row r="74" spans="1:21" ht="114.75">
      <c r="A74" s="115" t="s">
        <v>140</v>
      </c>
      <c r="B74" s="116" t="s">
        <v>78</v>
      </c>
      <c r="C74" s="121" t="s">
        <v>230</v>
      </c>
      <c r="D74" s="121" t="s">
        <v>231</v>
      </c>
      <c r="E74" s="121" t="s">
        <v>232</v>
      </c>
      <c r="F74" s="114" t="s">
        <v>112</v>
      </c>
      <c r="G74" s="114" t="s">
        <v>113</v>
      </c>
      <c r="H74" s="28" t="s">
        <v>114</v>
      </c>
      <c r="I74" s="29" t="s">
        <v>181</v>
      </c>
      <c r="J74" s="85">
        <v>1</v>
      </c>
      <c r="K74" s="25">
        <v>40391</v>
      </c>
      <c r="L74" s="25">
        <v>40487</v>
      </c>
      <c r="M74" s="41">
        <f t="shared" si="11"/>
        <v>13.714285714285714</v>
      </c>
      <c r="N74" s="77">
        <v>1</v>
      </c>
      <c r="O74" s="78">
        <f t="shared" si="7"/>
        <v>1</v>
      </c>
      <c r="P74" s="52">
        <f t="shared" si="8"/>
        <v>13.714285714285714</v>
      </c>
      <c r="Q74" s="52">
        <f t="shared" si="6"/>
        <v>13.714285714285714</v>
      </c>
      <c r="R74" s="52">
        <f t="shared" si="5"/>
        <v>13.714285714285714</v>
      </c>
      <c r="S74" s="193"/>
      <c r="T74" s="193"/>
      <c r="U74" s="53"/>
    </row>
    <row r="75" spans="1:21" ht="229.5">
      <c r="A75" s="115"/>
      <c r="B75" s="116"/>
      <c r="C75" s="121"/>
      <c r="D75" s="121"/>
      <c r="E75" s="121"/>
      <c r="F75" s="114"/>
      <c r="G75" s="114"/>
      <c r="H75" s="27" t="s">
        <v>42</v>
      </c>
      <c r="I75" s="32" t="s">
        <v>43</v>
      </c>
      <c r="J75" s="85">
        <v>1</v>
      </c>
      <c r="K75" s="25">
        <v>40420</v>
      </c>
      <c r="L75" s="25">
        <v>40693</v>
      </c>
      <c r="M75" s="41">
        <f t="shared" si="11"/>
        <v>39</v>
      </c>
      <c r="N75" s="77">
        <v>1</v>
      </c>
      <c r="O75" s="78">
        <f t="shared" si="7"/>
        <v>1</v>
      </c>
      <c r="P75" s="52">
        <f t="shared" si="8"/>
        <v>39</v>
      </c>
      <c r="Q75" s="52">
        <f t="shared" si="6"/>
        <v>39</v>
      </c>
      <c r="R75" s="52">
        <f t="shared" si="5"/>
        <v>39</v>
      </c>
      <c r="S75" s="193"/>
      <c r="T75" s="193"/>
      <c r="U75" s="53"/>
    </row>
    <row r="76" spans="1:21" ht="165.75">
      <c r="A76" s="34" t="s">
        <v>141</v>
      </c>
      <c r="B76" s="30" t="s">
        <v>194</v>
      </c>
      <c r="C76" s="31" t="s">
        <v>195</v>
      </c>
      <c r="D76" s="31" t="s">
        <v>196</v>
      </c>
      <c r="E76" s="31" t="s">
        <v>197</v>
      </c>
      <c r="F76" s="27" t="s">
        <v>198</v>
      </c>
      <c r="G76" s="27" t="s">
        <v>199</v>
      </c>
      <c r="H76" s="28" t="s">
        <v>291</v>
      </c>
      <c r="I76" s="28" t="s">
        <v>292</v>
      </c>
      <c r="J76" s="86">
        <v>100</v>
      </c>
      <c r="K76" s="25">
        <v>40359</v>
      </c>
      <c r="L76" s="25">
        <v>40542</v>
      </c>
      <c r="M76" s="41">
        <f t="shared" si="11"/>
        <v>26.142857142857142</v>
      </c>
      <c r="N76" s="77">
        <v>60</v>
      </c>
      <c r="O76" s="78">
        <f t="shared" si="7"/>
        <v>0.6</v>
      </c>
      <c r="P76" s="52">
        <f>+M76*O76</f>
        <v>15.685714285714285</v>
      </c>
      <c r="Q76" s="52">
        <f t="shared" si="6"/>
        <v>15.685714285714285</v>
      </c>
      <c r="R76" s="52">
        <f t="shared" si="5"/>
        <v>26.142857142857142</v>
      </c>
      <c r="S76" s="123"/>
      <c r="T76" s="123"/>
      <c r="U76" s="53"/>
    </row>
    <row r="77" spans="1:21" ht="123.75">
      <c r="A77" s="111" t="s">
        <v>142</v>
      </c>
      <c r="B77" s="112">
        <v>1102002</v>
      </c>
      <c r="C77" s="120" t="s">
        <v>115</v>
      </c>
      <c r="D77" s="120" t="s">
        <v>243</v>
      </c>
      <c r="E77" s="120" t="s">
        <v>116</v>
      </c>
      <c r="F77" s="137" t="s">
        <v>244</v>
      </c>
      <c r="G77" s="145" t="s">
        <v>117</v>
      </c>
      <c r="H77" s="4" t="s">
        <v>245</v>
      </c>
      <c r="I77" s="1" t="s">
        <v>246</v>
      </c>
      <c r="J77" s="1">
        <v>1</v>
      </c>
      <c r="K77" s="25">
        <v>40359</v>
      </c>
      <c r="L77" s="25">
        <v>40451</v>
      </c>
      <c r="M77" s="6">
        <f t="shared" si="11"/>
        <v>13.142857142857142</v>
      </c>
      <c r="N77" s="77">
        <v>1</v>
      </c>
      <c r="O77" s="78">
        <f t="shared" si="7"/>
        <v>1</v>
      </c>
      <c r="P77" s="52">
        <f aca="true" t="shared" si="12" ref="P77:P84">+M77*O77</f>
        <v>13.142857142857142</v>
      </c>
      <c r="Q77" s="52">
        <f t="shared" si="6"/>
        <v>13.142857142857142</v>
      </c>
      <c r="R77" s="52">
        <f t="shared" si="5"/>
        <v>13.142857142857142</v>
      </c>
      <c r="S77" s="124"/>
      <c r="T77" s="124"/>
      <c r="U77" s="53"/>
    </row>
    <row r="78" spans="1:21" ht="90">
      <c r="A78" s="111"/>
      <c r="B78" s="112"/>
      <c r="C78" s="120"/>
      <c r="D78" s="120"/>
      <c r="E78" s="120"/>
      <c r="F78" s="134"/>
      <c r="G78" s="145"/>
      <c r="H78" s="4" t="s">
        <v>248</v>
      </c>
      <c r="I78" s="1" t="s">
        <v>247</v>
      </c>
      <c r="J78" s="1">
        <v>1</v>
      </c>
      <c r="K78" s="25">
        <v>40422</v>
      </c>
      <c r="L78" s="25">
        <v>40512</v>
      </c>
      <c r="M78" s="6">
        <f t="shared" si="11"/>
        <v>12.857142857142858</v>
      </c>
      <c r="N78" s="77">
        <v>1</v>
      </c>
      <c r="O78" s="78">
        <f t="shared" si="7"/>
        <v>1</v>
      </c>
      <c r="P78" s="52">
        <f t="shared" si="12"/>
        <v>12.857142857142858</v>
      </c>
      <c r="Q78" s="52">
        <f t="shared" si="6"/>
        <v>12.857142857142858</v>
      </c>
      <c r="R78" s="52">
        <f t="shared" si="5"/>
        <v>12.857142857142858</v>
      </c>
      <c r="S78" s="124"/>
      <c r="T78" s="124"/>
      <c r="U78" s="53"/>
    </row>
    <row r="79" spans="1:21" ht="90">
      <c r="A79" s="111"/>
      <c r="B79" s="112"/>
      <c r="C79" s="120"/>
      <c r="D79" s="120"/>
      <c r="E79" s="120"/>
      <c r="F79" s="4" t="s">
        <v>118</v>
      </c>
      <c r="G79" s="145"/>
      <c r="H79" s="4" t="s">
        <v>249</v>
      </c>
      <c r="I79" s="1" t="s">
        <v>250</v>
      </c>
      <c r="J79" s="5">
        <v>3</v>
      </c>
      <c r="K79" s="25">
        <v>40360</v>
      </c>
      <c r="L79" s="25">
        <v>40556</v>
      </c>
      <c r="M79" s="6">
        <f t="shared" si="11"/>
        <v>28</v>
      </c>
      <c r="N79" s="77">
        <v>3</v>
      </c>
      <c r="O79" s="78">
        <f t="shared" si="7"/>
        <v>1</v>
      </c>
      <c r="P79" s="52">
        <f t="shared" si="12"/>
        <v>28</v>
      </c>
      <c r="Q79" s="52">
        <f t="shared" si="6"/>
        <v>28</v>
      </c>
      <c r="R79" s="52">
        <f t="shared" si="5"/>
        <v>28</v>
      </c>
      <c r="S79" s="124"/>
      <c r="T79" s="124"/>
      <c r="U79" s="53"/>
    </row>
    <row r="80" spans="1:21" ht="202.5">
      <c r="A80" s="36" t="s">
        <v>265</v>
      </c>
      <c r="B80" s="8">
        <v>1202002</v>
      </c>
      <c r="C80" s="3" t="s">
        <v>119</v>
      </c>
      <c r="D80" s="3" t="s">
        <v>120</v>
      </c>
      <c r="E80" s="3" t="s">
        <v>189</v>
      </c>
      <c r="F80" s="4" t="s">
        <v>190</v>
      </c>
      <c r="G80" s="4" t="s">
        <v>191</v>
      </c>
      <c r="H80" s="4" t="s">
        <v>192</v>
      </c>
      <c r="I80" s="1" t="s">
        <v>193</v>
      </c>
      <c r="J80" s="1">
        <v>7</v>
      </c>
      <c r="K80" s="25">
        <v>40360</v>
      </c>
      <c r="L80" s="25">
        <v>40555</v>
      </c>
      <c r="M80" s="6">
        <f t="shared" si="11"/>
        <v>27.857142857142858</v>
      </c>
      <c r="N80" s="77">
        <v>5</v>
      </c>
      <c r="O80" s="78">
        <f t="shared" si="7"/>
        <v>0.7142857142857143</v>
      </c>
      <c r="P80" s="52">
        <f t="shared" si="12"/>
        <v>19.89795918367347</v>
      </c>
      <c r="Q80" s="52">
        <f t="shared" si="6"/>
        <v>19.89795918367347</v>
      </c>
      <c r="R80" s="52">
        <f t="shared" si="5"/>
        <v>27.857142857142858</v>
      </c>
      <c r="S80" s="124"/>
      <c r="T80" s="124"/>
      <c r="U80" s="53"/>
    </row>
    <row r="81" spans="1:21" ht="409.5">
      <c r="A81" s="36" t="s">
        <v>266</v>
      </c>
      <c r="B81" s="8">
        <v>1202002</v>
      </c>
      <c r="C81" s="35" t="s">
        <v>236</v>
      </c>
      <c r="D81" s="3" t="s">
        <v>237</v>
      </c>
      <c r="E81" s="3" t="s">
        <v>238</v>
      </c>
      <c r="F81" s="4" t="s">
        <v>272</v>
      </c>
      <c r="G81" s="4" t="s">
        <v>273</v>
      </c>
      <c r="H81" s="4" t="s">
        <v>274</v>
      </c>
      <c r="I81" s="1" t="s">
        <v>193</v>
      </c>
      <c r="J81" s="1">
        <v>7</v>
      </c>
      <c r="K81" s="10">
        <v>40360</v>
      </c>
      <c r="L81" s="10">
        <v>40555</v>
      </c>
      <c r="M81" s="6">
        <f t="shared" si="11"/>
        <v>27.857142857142858</v>
      </c>
      <c r="N81" s="77">
        <v>7</v>
      </c>
      <c r="O81" s="78">
        <f t="shared" si="7"/>
        <v>1</v>
      </c>
      <c r="P81" s="52">
        <f t="shared" si="12"/>
        <v>27.857142857142858</v>
      </c>
      <c r="Q81" s="52">
        <f t="shared" si="6"/>
        <v>27.857142857142858</v>
      </c>
      <c r="R81" s="52">
        <f t="shared" si="5"/>
        <v>27.857142857142858</v>
      </c>
      <c r="S81" s="124"/>
      <c r="T81" s="124"/>
      <c r="U81" s="53"/>
    </row>
    <row r="82" spans="1:21" ht="409.5">
      <c r="A82" s="36" t="s">
        <v>267</v>
      </c>
      <c r="B82" s="8">
        <v>1202002</v>
      </c>
      <c r="C82" s="35" t="s">
        <v>275</v>
      </c>
      <c r="D82" s="3" t="s">
        <v>276</v>
      </c>
      <c r="E82" s="3" t="s">
        <v>277</v>
      </c>
      <c r="F82" s="4" t="s">
        <v>278</v>
      </c>
      <c r="G82" s="4" t="s">
        <v>279</v>
      </c>
      <c r="H82" s="4" t="s">
        <v>280</v>
      </c>
      <c r="I82" s="1" t="s">
        <v>193</v>
      </c>
      <c r="J82" s="1">
        <v>7</v>
      </c>
      <c r="K82" s="10">
        <v>40360</v>
      </c>
      <c r="L82" s="10">
        <v>40555</v>
      </c>
      <c r="M82" s="6">
        <f t="shared" si="11"/>
        <v>27.857142857142858</v>
      </c>
      <c r="N82" s="77">
        <v>7</v>
      </c>
      <c r="O82" s="78">
        <f t="shared" si="7"/>
        <v>1</v>
      </c>
      <c r="P82" s="52">
        <f t="shared" si="12"/>
        <v>27.857142857142858</v>
      </c>
      <c r="Q82" s="52">
        <f t="shared" si="6"/>
        <v>27.857142857142858</v>
      </c>
      <c r="R82" s="52">
        <f t="shared" si="5"/>
        <v>27.857142857142858</v>
      </c>
      <c r="S82" s="124"/>
      <c r="T82" s="124"/>
      <c r="U82" s="53"/>
    </row>
    <row r="83" spans="1:21" ht="300">
      <c r="A83" s="11" t="s">
        <v>235</v>
      </c>
      <c r="B83" s="38">
        <v>1803001</v>
      </c>
      <c r="C83" s="20" t="s">
        <v>148</v>
      </c>
      <c r="D83" s="40" t="s">
        <v>187</v>
      </c>
      <c r="E83" s="40" t="s">
        <v>63</v>
      </c>
      <c r="F83" s="39" t="s">
        <v>200</v>
      </c>
      <c r="G83" s="42" t="s">
        <v>285</v>
      </c>
      <c r="H83" s="37"/>
      <c r="I83" s="42" t="s">
        <v>287</v>
      </c>
      <c r="J83" s="87">
        <v>6</v>
      </c>
      <c r="K83" s="9">
        <v>40357</v>
      </c>
      <c r="L83" s="9">
        <v>40540</v>
      </c>
      <c r="M83" s="6">
        <f t="shared" si="11"/>
        <v>26.142857142857142</v>
      </c>
      <c r="N83" s="77">
        <v>4</v>
      </c>
      <c r="O83" s="78">
        <f t="shared" si="7"/>
        <v>0.6666666666666666</v>
      </c>
      <c r="P83" s="52">
        <f t="shared" si="12"/>
        <v>17.428571428571427</v>
      </c>
      <c r="Q83" s="52">
        <f t="shared" si="6"/>
        <v>17.428571428571427</v>
      </c>
      <c r="R83" s="52">
        <f t="shared" si="5"/>
        <v>26.142857142857142</v>
      </c>
      <c r="S83" s="124"/>
      <c r="T83" s="124"/>
      <c r="U83" s="53"/>
    </row>
    <row r="84" spans="1:21" ht="409.5" thickBot="1">
      <c r="A84" s="11" t="s">
        <v>264</v>
      </c>
      <c r="B84" s="38">
        <v>1801100</v>
      </c>
      <c r="C84" s="20" t="s">
        <v>186</v>
      </c>
      <c r="D84" s="40" t="s">
        <v>188</v>
      </c>
      <c r="E84" s="40" t="s">
        <v>64</v>
      </c>
      <c r="F84" s="39" t="s">
        <v>201</v>
      </c>
      <c r="G84" s="39" t="s">
        <v>286</v>
      </c>
      <c r="H84" s="37"/>
      <c r="I84" s="42" t="s">
        <v>288</v>
      </c>
      <c r="J84" s="88">
        <v>0.3</v>
      </c>
      <c r="K84" s="9">
        <v>40332</v>
      </c>
      <c r="L84" s="100">
        <v>40393</v>
      </c>
      <c r="M84" s="6">
        <f t="shared" si="11"/>
        <v>8.714285714285714</v>
      </c>
      <c r="N84" s="77">
        <v>0</v>
      </c>
      <c r="O84" s="78">
        <f t="shared" si="7"/>
        <v>0</v>
      </c>
      <c r="P84" s="52">
        <f t="shared" si="12"/>
        <v>0</v>
      </c>
      <c r="Q84" s="52">
        <f t="shared" si="6"/>
        <v>0</v>
      </c>
      <c r="R84" s="52">
        <f t="shared" si="5"/>
        <v>8.714285714285714</v>
      </c>
      <c r="S84" s="124"/>
      <c r="T84" s="124"/>
      <c r="U84" s="53"/>
    </row>
    <row r="85" spans="1:21" ht="13.5" thickBot="1">
      <c r="A85" s="205" t="s">
        <v>90</v>
      </c>
      <c r="B85" s="206"/>
      <c r="C85" s="206"/>
      <c r="D85" s="206"/>
      <c r="E85" s="206"/>
      <c r="F85" s="206"/>
      <c r="G85" s="206"/>
      <c r="H85" s="206"/>
      <c r="I85" s="206"/>
      <c r="J85" s="206"/>
      <c r="K85" s="206"/>
      <c r="L85" s="206"/>
      <c r="M85" s="206"/>
      <c r="N85" s="206"/>
      <c r="O85" s="206"/>
      <c r="P85" s="54">
        <f>SUM(P26:P84)</f>
        <v>998.2051020408163</v>
      </c>
      <c r="Q85" s="54">
        <f>SUM(Q26:Q84)</f>
        <v>946.0622448979591</v>
      </c>
      <c r="R85" s="55">
        <f>SUM(R26:R84)</f>
        <v>1238.142857142857</v>
      </c>
      <c r="S85" s="56"/>
      <c r="T85" s="57"/>
      <c r="U85" s="53"/>
    </row>
    <row r="86" spans="1:21" ht="20.25" customHeight="1">
      <c r="A86" s="233" t="s">
        <v>145</v>
      </c>
      <c r="B86" s="234"/>
      <c r="C86" s="234"/>
      <c r="D86" s="234"/>
      <c r="E86" s="234"/>
      <c r="F86" s="234"/>
      <c r="G86" s="234"/>
      <c r="H86" s="234"/>
      <c r="I86" s="234"/>
      <c r="J86" s="234"/>
      <c r="K86" s="234"/>
      <c r="L86" s="234"/>
      <c r="M86" s="234"/>
      <c r="N86" s="234"/>
      <c r="O86" s="58"/>
      <c r="P86" s="58"/>
      <c r="Q86" s="58"/>
      <c r="R86" s="58"/>
      <c r="S86" s="58"/>
      <c r="T86" s="59"/>
      <c r="U86" s="53"/>
    </row>
    <row r="87" spans="1:21" ht="20.25" customHeight="1">
      <c r="A87" s="99"/>
      <c r="B87" s="61"/>
      <c r="C87" s="61"/>
      <c r="D87" s="61"/>
      <c r="E87" s="61"/>
      <c r="F87" s="61"/>
      <c r="G87" s="61"/>
      <c r="H87" s="61"/>
      <c r="I87" s="61"/>
      <c r="J87" s="61"/>
      <c r="K87" s="61"/>
      <c r="L87" s="61"/>
      <c r="M87" s="61"/>
      <c r="N87" s="61"/>
      <c r="O87" s="46"/>
      <c r="P87" s="46"/>
      <c r="Q87" s="46"/>
      <c r="R87" s="46"/>
      <c r="S87" s="46"/>
      <c r="T87" s="62"/>
      <c r="U87" s="53"/>
    </row>
    <row r="88" spans="1:21" ht="20.25" customHeight="1">
      <c r="A88" s="99"/>
      <c r="B88" s="61"/>
      <c r="C88" s="61"/>
      <c r="D88" s="61"/>
      <c r="E88" s="61"/>
      <c r="F88" s="61"/>
      <c r="G88" s="61"/>
      <c r="H88" s="61"/>
      <c r="I88" s="61"/>
      <c r="J88" s="61"/>
      <c r="K88" s="61"/>
      <c r="L88" s="61"/>
      <c r="M88" s="61"/>
      <c r="N88" s="61"/>
      <c r="O88" s="46"/>
      <c r="P88" s="46"/>
      <c r="Q88" s="46"/>
      <c r="R88" s="46"/>
      <c r="S88" s="46"/>
      <c r="T88" s="62"/>
      <c r="U88" s="53"/>
    </row>
    <row r="89" spans="1:21" ht="20.25" customHeight="1">
      <c r="A89" s="99"/>
      <c r="B89" s="61"/>
      <c r="C89" s="61"/>
      <c r="D89" s="61"/>
      <c r="E89" s="61"/>
      <c r="F89" s="61"/>
      <c r="G89" s="61"/>
      <c r="H89" s="61"/>
      <c r="I89" s="61"/>
      <c r="J89" s="61"/>
      <c r="K89" s="61"/>
      <c r="L89" s="61"/>
      <c r="M89" s="61"/>
      <c r="N89" s="61"/>
      <c r="O89" s="46"/>
      <c r="P89" s="46"/>
      <c r="Q89" s="46"/>
      <c r="R89" s="46"/>
      <c r="S89" s="46"/>
      <c r="T89" s="62"/>
      <c r="U89" s="53"/>
    </row>
    <row r="90" spans="1:21" ht="20.25" customHeight="1">
      <c r="A90" s="99"/>
      <c r="B90" s="61"/>
      <c r="C90" s="61"/>
      <c r="D90" s="61"/>
      <c r="E90" s="61"/>
      <c r="F90" s="61"/>
      <c r="G90" s="61"/>
      <c r="H90" s="61"/>
      <c r="I90" s="61"/>
      <c r="J90" s="61"/>
      <c r="K90" s="61"/>
      <c r="L90" s="61"/>
      <c r="M90" s="61"/>
      <c r="N90" s="61"/>
      <c r="O90" s="46"/>
      <c r="P90" s="46"/>
      <c r="Q90" s="46"/>
      <c r="R90" s="46"/>
      <c r="S90" s="46"/>
      <c r="T90" s="62"/>
      <c r="U90" s="53"/>
    </row>
    <row r="91" spans="1:21" ht="12.75">
      <c r="A91" s="60"/>
      <c r="B91" s="61"/>
      <c r="C91" s="61"/>
      <c r="D91" s="61"/>
      <c r="E91" s="61"/>
      <c r="F91" s="61"/>
      <c r="G91" s="61"/>
      <c r="H91" s="61"/>
      <c r="I91" s="61"/>
      <c r="J91" s="239" t="s">
        <v>69</v>
      </c>
      <c r="K91" s="239"/>
      <c r="L91" s="239"/>
      <c r="M91" s="46"/>
      <c r="N91" s="46"/>
      <c r="O91" s="46"/>
      <c r="P91" s="46"/>
      <c r="Q91" s="46"/>
      <c r="R91" s="46"/>
      <c r="S91" s="46"/>
      <c r="T91" s="62"/>
      <c r="U91" s="53"/>
    </row>
    <row r="92" spans="1:21" ht="12.75">
      <c r="A92" s="63"/>
      <c r="B92" s="46"/>
      <c r="C92" s="46"/>
      <c r="D92" s="46"/>
      <c r="E92" s="46"/>
      <c r="F92" s="46"/>
      <c r="G92" s="46"/>
      <c r="H92" s="46"/>
      <c r="I92" s="46"/>
      <c r="J92" s="64" t="s">
        <v>91</v>
      </c>
      <c r="K92" s="46"/>
      <c r="L92" s="46"/>
      <c r="M92" s="46"/>
      <c r="N92" s="46"/>
      <c r="O92" s="46"/>
      <c r="P92" s="46"/>
      <c r="Q92" s="46"/>
      <c r="R92" s="46"/>
      <c r="S92" s="46"/>
      <c r="T92" s="62"/>
      <c r="U92" s="53"/>
    </row>
    <row r="93" spans="1:21" ht="12.75">
      <c r="A93" s="65"/>
      <c r="B93" s="46"/>
      <c r="C93" s="46"/>
      <c r="D93" s="46"/>
      <c r="E93" s="46"/>
      <c r="F93" s="46"/>
      <c r="G93" s="46"/>
      <c r="H93" s="46"/>
      <c r="I93" s="46"/>
      <c r="J93" s="46" t="s">
        <v>92</v>
      </c>
      <c r="K93" s="64" t="s">
        <v>143</v>
      </c>
      <c r="L93" s="64"/>
      <c r="M93" s="64"/>
      <c r="N93" s="46"/>
      <c r="O93" s="46"/>
      <c r="P93" s="46"/>
      <c r="Q93" s="46"/>
      <c r="R93" s="46"/>
      <c r="S93" s="46"/>
      <c r="T93" s="62"/>
      <c r="U93" s="53"/>
    </row>
    <row r="94" spans="1:21" ht="12.75">
      <c r="A94" s="65"/>
      <c r="B94" s="46"/>
      <c r="C94" s="46"/>
      <c r="D94" s="46"/>
      <c r="E94" s="46"/>
      <c r="F94" s="46"/>
      <c r="G94" s="46"/>
      <c r="H94" s="46"/>
      <c r="I94" s="46"/>
      <c r="J94" s="46" t="s">
        <v>93</v>
      </c>
      <c r="K94" s="46"/>
      <c r="L94" s="98" t="s">
        <v>144</v>
      </c>
      <c r="M94" s="46"/>
      <c r="N94" s="46"/>
      <c r="O94" s="46"/>
      <c r="P94" s="46"/>
      <c r="Q94" s="46"/>
      <c r="R94" s="46"/>
      <c r="S94" s="46"/>
      <c r="T94" s="62"/>
      <c r="U94" s="53"/>
    </row>
    <row r="95" spans="1:21" ht="12.75">
      <c r="A95" s="65"/>
      <c r="B95" s="46"/>
      <c r="C95" s="46"/>
      <c r="D95" s="46"/>
      <c r="E95" s="46"/>
      <c r="F95" s="46"/>
      <c r="G95" s="46"/>
      <c r="H95" s="46"/>
      <c r="I95" s="46"/>
      <c r="J95" s="46"/>
      <c r="K95" s="46"/>
      <c r="L95" s="46"/>
      <c r="M95" s="46"/>
      <c r="N95" s="46"/>
      <c r="O95" s="46"/>
      <c r="P95" s="46"/>
      <c r="Q95" s="46"/>
      <c r="R95" s="46"/>
      <c r="S95" s="46"/>
      <c r="T95" s="62"/>
      <c r="U95" s="53"/>
    </row>
    <row r="96" spans="1:21" ht="13.5" thickBot="1">
      <c r="A96" s="66"/>
      <c r="B96" s="67"/>
      <c r="C96" s="67"/>
      <c r="D96" s="67"/>
      <c r="E96" s="67"/>
      <c r="F96" s="67"/>
      <c r="G96" s="67"/>
      <c r="H96" s="67"/>
      <c r="I96" s="67"/>
      <c r="J96" s="67"/>
      <c r="K96" s="67"/>
      <c r="L96" s="67"/>
      <c r="M96" s="67"/>
      <c r="N96" s="67"/>
      <c r="O96" s="67"/>
      <c r="P96" s="67"/>
      <c r="Q96" s="67"/>
      <c r="R96" s="67"/>
      <c r="S96" s="67"/>
      <c r="T96" s="68"/>
      <c r="U96" s="53"/>
    </row>
    <row r="97" spans="1:21" ht="13.5" thickBot="1">
      <c r="A97" s="230" t="s">
        <v>94</v>
      </c>
      <c r="B97" s="231"/>
      <c r="C97" s="231"/>
      <c r="D97" s="231"/>
      <c r="E97" s="232"/>
      <c r="F97" s="53"/>
      <c r="G97" s="230" t="s">
        <v>95</v>
      </c>
      <c r="H97" s="231"/>
      <c r="I97" s="231"/>
      <c r="J97" s="231"/>
      <c r="K97" s="231"/>
      <c r="L97" s="231"/>
      <c r="M97" s="231"/>
      <c r="N97" s="231"/>
      <c r="O97" s="231"/>
      <c r="P97" s="231"/>
      <c r="Q97" s="231"/>
      <c r="R97" s="231"/>
      <c r="S97" s="231"/>
      <c r="T97" s="232"/>
      <c r="U97" s="53"/>
    </row>
    <row r="98" spans="1:21" ht="13.5" thickBot="1">
      <c r="A98" s="127"/>
      <c r="B98" s="127"/>
      <c r="C98" s="127"/>
      <c r="D98" s="127"/>
      <c r="E98" s="127"/>
      <c r="F98" s="53"/>
      <c r="G98" s="128" t="s">
        <v>96</v>
      </c>
      <c r="H98" s="129"/>
      <c r="I98" s="129"/>
      <c r="J98" s="129"/>
      <c r="K98" s="129"/>
      <c r="L98" s="129"/>
      <c r="M98" s="129"/>
      <c r="N98" s="129"/>
      <c r="O98" s="129"/>
      <c r="P98" s="129"/>
      <c r="Q98" s="129"/>
      <c r="R98" s="129"/>
      <c r="S98" s="129"/>
      <c r="T98" s="122"/>
      <c r="U98" s="53"/>
    </row>
    <row r="99" spans="1:21" ht="13.5" thickBot="1">
      <c r="A99" s="235"/>
      <c r="B99" s="236"/>
      <c r="C99" s="211" t="s">
        <v>97</v>
      </c>
      <c r="D99" s="212"/>
      <c r="E99" s="213"/>
      <c r="F99" s="53"/>
      <c r="G99" s="215" t="s">
        <v>98</v>
      </c>
      <c r="H99" s="216"/>
      <c r="I99" s="216"/>
      <c r="J99" s="216"/>
      <c r="K99" s="217"/>
      <c r="L99" s="218"/>
      <c r="M99" s="219"/>
      <c r="N99" s="219"/>
      <c r="O99" s="219"/>
      <c r="P99" s="219"/>
      <c r="Q99" s="220"/>
      <c r="R99" s="125" t="s">
        <v>99</v>
      </c>
      <c r="S99" s="126"/>
      <c r="T99" s="69">
        <f>+R85</f>
        <v>1238.142857142857</v>
      </c>
      <c r="U99" s="53"/>
    </row>
    <row r="100" spans="1:21" ht="13.5" thickBot="1">
      <c r="A100" s="224"/>
      <c r="B100" s="225"/>
      <c r="C100" s="211" t="s">
        <v>100</v>
      </c>
      <c r="D100" s="212"/>
      <c r="E100" s="213"/>
      <c r="F100" s="53"/>
      <c r="G100" s="215" t="s">
        <v>101</v>
      </c>
      <c r="H100" s="216"/>
      <c r="I100" s="216"/>
      <c r="J100" s="216"/>
      <c r="K100" s="217"/>
      <c r="L100" s="218"/>
      <c r="M100" s="219"/>
      <c r="N100" s="219"/>
      <c r="O100" s="219"/>
      <c r="P100" s="219"/>
      <c r="Q100" s="220"/>
      <c r="R100" s="226" t="s">
        <v>102</v>
      </c>
      <c r="S100" s="227"/>
      <c r="T100" s="70">
        <f>SUM(M26:M84)</f>
        <v>1290.285714285714</v>
      </c>
      <c r="U100" s="53"/>
    </row>
    <row r="101" spans="1:21" ht="13.5" thickBot="1">
      <c r="A101" s="209"/>
      <c r="B101" s="210"/>
      <c r="C101" s="211" t="s">
        <v>103</v>
      </c>
      <c r="D101" s="212"/>
      <c r="E101" s="213"/>
      <c r="F101" s="53"/>
      <c r="G101" s="215" t="s">
        <v>104</v>
      </c>
      <c r="H101" s="216"/>
      <c r="I101" s="216"/>
      <c r="J101" s="216"/>
      <c r="K101" s="217"/>
      <c r="L101" s="218"/>
      <c r="M101" s="219"/>
      <c r="N101" s="219"/>
      <c r="O101" s="219"/>
      <c r="P101" s="219"/>
      <c r="Q101" s="220"/>
      <c r="R101" s="125" t="s">
        <v>105</v>
      </c>
      <c r="S101" s="214"/>
      <c r="T101" s="71">
        <f>IF(Q85=0,0,+Q85/T99)</f>
        <v>0.7640978094249121</v>
      </c>
      <c r="U101" s="53"/>
    </row>
    <row r="102" spans="1:21" ht="13.5" thickBot="1">
      <c r="A102" s="53"/>
      <c r="B102" s="53"/>
      <c r="C102" s="53"/>
      <c r="D102" s="53"/>
      <c r="E102" s="53"/>
      <c r="F102" s="53"/>
      <c r="G102" s="215" t="s">
        <v>106</v>
      </c>
      <c r="H102" s="216"/>
      <c r="I102" s="216"/>
      <c r="J102" s="216"/>
      <c r="K102" s="217"/>
      <c r="L102" s="221"/>
      <c r="M102" s="222"/>
      <c r="N102" s="222"/>
      <c r="O102" s="222"/>
      <c r="P102" s="222"/>
      <c r="Q102" s="223"/>
      <c r="R102" s="228" t="s">
        <v>107</v>
      </c>
      <c r="S102" s="229"/>
      <c r="T102" s="72">
        <f>IF(P85=0,0,+P85/T100)</f>
        <v>0.7736310578261422</v>
      </c>
      <c r="U102" s="53"/>
    </row>
    <row r="103" spans="1:20" ht="12.75">
      <c r="A103" s="73"/>
      <c r="B103" s="73"/>
      <c r="C103" s="73"/>
      <c r="D103" s="73"/>
      <c r="E103" s="73"/>
      <c r="F103" s="73"/>
      <c r="G103" s="73"/>
      <c r="H103" s="73"/>
      <c r="I103" s="73"/>
      <c r="J103" s="73"/>
      <c r="K103" s="73"/>
      <c r="L103" s="73"/>
      <c r="M103" s="73"/>
      <c r="N103" s="73"/>
      <c r="O103" s="73"/>
      <c r="P103" s="73"/>
      <c r="Q103" s="73"/>
      <c r="R103" s="73"/>
      <c r="S103" s="73"/>
      <c r="T103" s="73"/>
    </row>
    <row r="104" spans="1:20" ht="12.75">
      <c r="A104" s="208"/>
      <c r="B104" s="208"/>
      <c r="C104" s="208"/>
      <c r="D104" s="208"/>
      <c r="E104" s="208"/>
      <c r="F104" s="208"/>
      <c r="G104" s="208"/>
      <c r="H104" s="208"/>
      <c r="I104" s="208"/>
      <c r="J104" s="208"/>
      <c r="K104" s="208"/>
      <c r="L104" s="208"/>
      <c r="M104" s="208"/>
      <c r="N104" s="208"/>
      <c r="O104" s="208"/>
      <c r="P104" s="208"/>
      <c r="Q104" s="208"/>
      <c r="R104" s="208"/>
      <c r="S104" s="208"/>
      <c r="T104" s="208"/>
    </row>
  </sheetData>
  <mergeCells count="200">
    <mergeCell ref="S76:S84"/>
    <mergeCell ref="A86:N86"/>
    <mergeCell ref="A99:B99"/>
    <mergeCell ref="C99:E99"/>
    <mergeCell ref="L99:Q99"/>
    <mergeCell ref="J91:L91"/>
    <mergeCell ref="A100:B100"/>
    <mergeCell ref="C100:E100"/>
    <mergeCell ref="R100:S100"/>
    <mergeCell ref="R102:S102"/>
    <mergeCell ref="G100:K100"/>
    <mergeCell ref="L100:Q100"/>
    <mergeCell ref="A104:T104"/>
    <mergeCell ref="A101:B101"/>
    <mergeCell ref="C101:E101"/>
    <mergeCell ref="R101:S101"/>
    <mergeCell ref="G101:K101"/>
    <mergeCell ref="G102:K102"/>
    <mergeCell ref="L101:Q101"/>
    <mergeCell ref="L102:Q102"/>
    <mergeCell ref="A67:A70"/>
    <mergeCell ref="B67:B70"/>
    <mergeCell ref="C67:C70"/>
    <mergeCell ref="A85:O85"/>
    <mergeCell ref="D67:D70"/>
    <mergeCell ref="E67:E70"/>
    <mergeCell ref="F67:F70"/>
    <mergeCell ref="G67:G70"/>
    <mergeCell ref="A71:A73"/>
    <mergeCell ref="B71:B73"/>
    <mergeCell ref="T70:T73"/>
    <mergeCell ref="S74:S75"/>
    <mergeCell ref="T74:T75"/>
    <mergeCell ref="S70:S73"/>
    <mergeCell ref="A39:A41"/>
    <mergeCell ref="B39:B41"/>
    <mergeCell ref="C39:C41"/>
    <mergeCell ref="D39:D41"/>
    <mergeCell ref="E39:E41"/>
    <mergeCell ref="F39:F41"/>
    <mergeCell ref="G39:G41"/>
    <mergeCell ref="E31:E33"/>
    <mergeCell ref="F31:F33"/>
    <mergeCell ref="G31:G33"/>
    <mergeCell ref="E34:E38"/>
    <mergeCell ref="F34:F38"/>
    <mergeCell ref="G34:G38"/>
    <mergeCell ref="A34:A38"/>
    <mergeCell ref="B34:B38"/>
    <mergeCell ref="C34:C38"/>
    <mergeCell ref="D34:D38"/>
    <mergeCell ref="A31:A33"/>
    <mergeCell ref="B31:B33"/>
    <mergeCell ref="C31:C33"/>
    <mergeCell ref="D31:D33"/>
    <mergeCell ref="T30:T31"/>
    <mergeCell ref="S32:S69"/>
    <mergeCell ref="T32:T69"/>
    <mergeCell ref="S30:S31"/>
    <mergeCell ref="A26:A30"/>
    <mergeCell ref="B26:B30"/>
    <mergeCell ref="C26:C30"/>
    <mergeCell ref="D26:D30"/>
    <mergeCell ref="E26:E30"/>
    <mergeCell ref="G26:G30"/>
    <mergeCell ref="Q12:Q13"/>
    <mergeCell ref="R12:R13"/>
    <mergeCell ref="I12:I13"/>
    <mergeCell ref="J12:J13"/>
    <mergeCell ref="K12:K13"/>
    <mergeCell ref="L12:L13"/>
    <mergeCell ref="E12:E13"/>
    <mergeCell ref="F12:F13"/>
    <mergeCell ref="S12:T12"/>
    <mergeCell ref="M12:M13"/>
    <mergeCell ref="N12:N13"/>
    <mergeCell ref="O12:O13"/>
    <mergeCell ref="P12:P13"/>
    <mergeCell ref="G12:G13"/>
    <mergeCell ref="H12:H13"/>
    <mergeCell ref="A12:A13"/>
    <mergeCell ref="B12:B13"/>
    <mergeCell ref="C12:C13"/>
    <mergeCell ref="D12:D13"/>
    <mergeCell ref="A9:N9"/>
    <mergeCell ref="O9:T9"/>
    <mergeCell ref="A10:N10"/>
    <mergeCell ref="A11:R11"/>
    <mergeCell ref="S11:T11"/>
    <mergeCell ref="A7:N7"/>
    <mergeCell ref="O7:T7"/>
    <mergeCell ref="A8:N8"/>
    <mergeCell ref="O8:T8"/>
    <mergeCell ref="A5:N5"/>
    <mergeCell ref="O5:T5"/>
    <mergeCell ref="A6:N6"/>
    <mergeCell ref="O6:T6"/>
    <mergeCell ref="A1:T1"/>
    <mergeCell ref="A2:T2"/>
    <mergeCell ref="A3:T3"/>
    <mergeCell ref="A4:T4"/>
    <mergeCell ref="A14:A15"/>
    <mergeCell ref="B14:B15"/>
    <mergeCell ref="C14:C15"/>
    <mergeCell ref="D14:D15"/>
    <mergeCell ref="A17:A18"/>
    <mergeCell ref="B17:B18"/>
    <mergeCell ref="C17:C18"/>
    <mergeCell ref="D17:D18"/>
    <mergeCell ref="C20:C21"/>
    <mergeCell ref="D20:D21"/>
    <mergeCell ref="E14:E15"/>
    <mergeCell ref="E17:E18"/>
    <mergeCell ref="E20:E21"/>
    <mergeCell ref="G20:G21"/>
    <mergeCell ref="A22:A25"/>
    <mergeCell ref="B22:B25"/>
    <mergeCell ref="C22:C25"/>
    <mergeCell ref="D22:D25"/>
    <mergeCell ref="E22:E25"/>
    <mergeCell ref="F22:F23"/>
    <mergeCell ref="G22:G23"/>
    <mergeCell ref="A20:A21"/>
    <mergeCell ref="B20:B21"/>
    <mergeCell ref="A42:A49"/>
    <mergeCell ref="B42:B49"/>
    <mergeCell ref="C42:C49"/>
    <mergeCell ref="D42:D49"/>
    <mergeCell ref="E42:E49"/>
    <mergeCell ref="G42:G49"/>
    <mergeCell ref="F43:F45"/>
    <mergeCell ref="F46:F48"/>
    <mergeCell ref="A50:A53"/>
    <mergeCell ref="B50:B53"/>
    <mergeCell ref="C50:C53"/>
    <mergeCell ref="D50:D53"/>
    <mergeCell ref="E50:E53"/>
    <mergeCell ref="G50:G53"/>
    <mergeCell ref="F52:F53"/>
    <mergeCell ref="A54:A57"/>
    <mergeCell ref="B54:B57"/>
    <mergeCell ref="C54:C57"/>
    <mergeCell ref="D54:D57"/>
    <mergeCell ref="E54:E57"/>
    <mergeCell ref="F54:F57"/>
    <mergeCell ref="G54:G57"/>
    <mergeCell ref="A58:A60"/>
    <mergeCell ref="B58:B60"/>
    <mergeCell ref="C58:C60"/>
    <mergeCell ref="D58:D60"/>
    <mergeCell ref="E58:E60"/>
    <mergeCell ref="F58:F60"/>
    <mergeCell ref="G58:G60"/>
    <mergeCell ref="A61:A62"/>
    <mergeCell ref="B61:B62"/>
    <mergeCell ref="C61:C62"/>
    <mergeCell ref="D61:D62"/>
    <mergeCell ref="E61:E62"/>
    <mergeCell ref="F61:F62"/>
    <mergeCell ref="G61:G62"/>
    <mergeCell ref="G63:G64"/>
    <mergeCell ref="A65:A66"/>
    <mergeCell ref="B65:B66"/>
    <mergeCell ref="C65:C66"/>
    <mergeCell ref="D65:D66"/>
    <mergeCell ref="E65:E66"/>
    <mergeCell ref="F65:F66"/>
    <mergeCell ref="G65:G66"/>
    <mergeCell ref="A63:A64"/>
    <mergeCell ref="B63:B64"/>
    <mergeCell ref="E63:E64"/>
    <mergeCell ref="F63:F64"/>
    <mergeCell ref="C63:C64"/>
    <mergeCell ref="D63:D64"/>
    <mergeCell ref="E71:E73"/>
    <mergeCell ref="F71:F73"/>
    <mergeCell ref="G71:G73"/>
    <mergeCell ref="A74:A75"/>
    <mergeCell ref="B74:B75"/>
    <mergeCell ref="C74:C75"/>
    <mergeCell ref="D74:D75"/>
    <mergeCell ref="E74:E75"/>
    <mergeCell ref="F74:F75"/>
    <mergeCell ref="G74:G75"/>
    <mergeCell ref="C71:C73"/>
    <mergeCell ref="D71:D73"/>
    <mergeCell ref="A77:A79"/>
    <mergeCell ref="B77:B79"/>
    <mergeCell ref="C77:C79"/>
    <mergeCell ref="D77:D79"/>
    <mergeCell ref="R99:S99"/>
    <mergeCell ref="A98:E98"/>
    <mergeCell ref="G98:T98"/>
    <mergeCell ref="T76:T84"/>
    <mergeCell ref="E77:E79"/>
    <mergeCell ref="F77:F78"/>
    <mergeCell ref="G77:G79"/>
    <mergeCell ref="G99:K99"/>
    <mergeCell ref="A97:E97"/>
    <mergeCell ref="G97:T97"/>
  </mergeCells>
  <dataValidations count="3">
    <dataValidation type="textLength" allowBlank="1" showInputMessage="1" showErrorMessage="1" errorTitle="Error de Dato." error="Debe digitar una longitud de texto maxima de 200 caracteres." sqref="G83 I83:J84">
      <formula1>1</formula1>
      <formula2>200</formula2>
    </dataValidation>
    <dataValidation type="date" allowBlank="1" showInputMessage="1" showErrorMessage="1" errorTitle="Error de Dato." error="Debe digitar una fecha valida en el formato dd/mm/aaaa." sqref="K83:L84">
      <formula1>1</formula1>
      <formula2>43831</formula2>
    </dataValidation>
    <dataValidation type="whole" operator="greaterThanOrEqual" allowBlank="1" showInputMessage="1" showErrorMessage="1" sqref="N39:N84">
      <formula1>0</formula1>
    </dataValidation>
  </dataValidations>
  <hyperlinks>
    <hyperlink ref="L94" r:id="rId1" display="aordonezm@procuraduria.gov.co"/>
  </hyperlinks>
  <printOptions/>
  <pageMargins left="0.3937007874015748" right="0.3937007874015748" top="0.1968503937007874" bottom="0.3937007874015748" header="0" footer="0"/>
  <pageSetup horizontalDpi="600" verticalDpi="600" orientation="landscape" paperSize="125" scale="65" r:id="rId5"/>
  <headerFooter alignWithMargins="0">
    <oddFooter>&amp;Cdblanco-OCI-enero2011- &amp;P</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DE PLANEACION-CGR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Damaris Blanco</dc:creator>
  <cp:keywords/>
  <dc:description/>
  <cp:lastModifiedBy>DAMARIS BLANCO BARRAGÁN</cp:lastModifiedBy>
  <cp:lastPrinted>2011-06-14T15:44:55Z</cp:lastPrinted>
  <dcterms:created xsi:type="dcterms:W3CDTF">2003-11-14T08:59:56Z</dcterms:created>
  <dcterms:modified xsi:type="dcterms:W3CDTF">2011-06-17T20:10:14Z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